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thjun\Downloads\"/>
    </mc:Choice>
  </mc:AlternateContent>
  <xr:revisionPtr revIDLastSave="0" documentId="13_ncr:1_{A6E14551-BC7D-4B06-8CAD-5CE77B15F4A2}" xr6:coauthVersionLast="47" xr6:coauthVersionMax="47" xr10:uidLastSave="{00000000-0000-0000-0000-000000000000}"/>
  <bookViews>
    <workbookView xWindow="28680" yWindow="-165" windowWidth="29040" windowHeight="15720" tabRatio="948" activeTab="1" xr2:uid="{00000000-000D-0000-FFFF-FFFF00000000}"/>
  </bookViews>
  <sheets>
    <sheet name="피벗테이블로 집게" sheetId="63" r:id="rId1"/>
    <sheet name="거래처,상품별 집계" sheetId="30" r:id="rId2"/>
    <sheet name="거래처,상품,판매일별 집계" sheetId="48" r:id="rId3"/>
    <sheet name="소계포함" sheetId="49" r:id="rId4"/>
    <sheet name="정렬" sheetId="51" r:id="rId5"/>
    <sheet name="필터링" sheetId="59" r:id="rId6"/>
    <sheet name="백분율-열합계" sheetId="65" r:id="rId7"/>
    <sheet name="백분율-행합계" sheetId="68" r:id="rId8"/>
    <sheet name="백분율-총합계" sheetId="73" r:id="rId9"/>
    <sheet name="백분율-상위열합계" sheetId="66" r:id="rId10"/>
    <sheet name="백분율-상위행합계" sheetId="71" r:id="rId11"/>
  </sheet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73" l="1" a="1"/>
  <c r="G12" i="73" s="1"/>
  <c r="G5" i="73" a="1"/>
  <c r="G5" i="73" s="1"/>
  <c r="G19" i="71" a="1"/>
  <c r="G19" i="71" s="1"/>
  <c r="G5" i="71" a="1"/>
  <c r="G5" i="71" s="1"/>
  <c r="G5" i="66" a="1"/>
  <c r="G5" i="66" s="1"/>
  <c r="G12" i="68" a="1"/>
  <c r="G12" i="68" s="1"/>
  <c r="G5" i="68" a="1"/>
  <c r="G5" i="68" s="1"/>
  <c r="G12" i="65" a="1"/>
  <c r="G12" i="65" s="1"/>
  <c r="G5" i="65" a="1"/>
  <c r="G5" i="65" s="1"/>
  <c r="G14" i="66" a="1"/>
  <c r="G14" i="66" s="1"/>
  <c r="G14" i="63" a="1"/>
  <c r="G14" i="63" s="1"/>
  <c r="G5" i="59" a="1"/>
  <c r="G5" i="59" s="1"/>
  <c r="G12" i="59" a="1"/>
  <c r="G12" i="59" s="1"/>
  <c r="G5" i="48" a="1"/>
  <c r="G5" i="48" s="1"/>
  <c r="G5" i="51" a="1"/>
  <c r="G5" i="51" s="1"/>
  <c r="G5" i="49" a="1"/>
  <c r="G5" i="49" s="1"/>
  <c r="G5" i="30" a="1"/>
  <c r="G5" i="30" s="1"/>
  <c r="M12" i="65"/>
  <c r="M5" i="30"/>
  <c r="M12" i="73"/>
  <c r="M12" i="68"/>
  <c r="N19" i="7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<sst xmlns="http://schemas.openxmlformats.org/spreadsheetml/2006/main" count="492" uniqueCount="55">
  <si>
    <r>
      <t xml:space="preserve">이 파일에 대한 설명은 </t>
    </r>
    <r>
      <rPr>
        <b/>
        <sz val="11"/>
        <color theme="1"/>
        <rFont val="맑은 고딕"/>
        <family val="3"/>
        <charset val="129"/>
        <scheme val="minor"/>
      </rPr>
      <t>엑셀웍스 홈페이지</t>
    </r>
    <r>
      <rPr>
        <sz val="11"/>
        <color theme="1"/>
        <rFont val="맑은 고딕"/>
        <family val="3"/>
        <charset val="129"/>
        <scheme val="minor"/>
      </rPr>
      <t>에서 볼 수 있습니다.</t>
    </r>
    <phoneticPr fontId="1" type="noConversion"/>
  </si>
  <si>
    <t>©https://xlworks.net/</t>
    <phoneticPr fontId="1" type="noConversion"/>
  </si>
  <si>
    <t>거래처별 판매실적</t>
    <phoneticPr fontId="1" type="noConversion"/>
  </si>
  <si>
    <t>상품</t>
    <phoneticPr fontId="1" type="noConversion"/>
  </si>
  <si>
    <t>판매금액</t>
    <phoneticPr fontId="1" type="noConversion"/>
  </si>
  <si>
    <t>노트</t>
    <phoneticPr fontId="1" type="noConversion"/>
  </si>
  <si>
    <t>강남지사</t>
    <phoneticPr fontId="1" type="noConversion"/>
  </si>
  <si>
    <t>서대문지사</t>
    <phoneticPr fontId="1" type="noConversion"/>
  </si>
  <si>
    <t>송파지사</t>
    <phoneticPr fontId="1" type="noConversion"/>
  </si>
  <si>
    <t>필기구</t>
    <phoneticPr fontId="1" type="noConversion"/>
  </si>
  <si>
    <t>사무기기</t>
    <phoneticPr fontId="1" type="noConversion"/>
  </si>
  <si>
    <t>기타</t>
    <phoneticPr fontId="1" type="noConversion"/>
  </si>
  <si>
    <t>거래처</t>
    <phoneticPr fontId="1" type="noConversion"/>
  </si>
  <si>
    <t>판매일</t>
    <phoneticPr fontId="1" type="noConversion"/>
  </si>
  <si>
    <t>행 레이블</t>
  </si>
  <si>
    <t>합계 : 판매금액</t>
  </si>
  <si>
    <t>강남지사</t>
  </si>
  <si>
    <t>서대문지사</t>
  </si>
  <si>
    <t>송파지사</t>
  </si>
  <si>
    <t>총합계</t>
  </si>
  <si>
    <t>기타</t>
  </si>
  <si>
    <t>노트</t>
  </si>
  <si>
    <t>사무기기</t>
  </si>
  <si>
    <t>필기구</t>
  </si>
  <si>
    <t>열 레이블</t>
  </si>
  <si>
    <t>https://xlworks.net/excel-function-pivotby/</t>
    <phoneticPr fontId="1" type="noConversion"/>
  </si>
  <si>
    <t>PIVOTBY 함수로 거래처, 상품으로 PIVOT</t>
    <phoneticPr fontId="1" type="noConversion"/>
  </si>
  <si>
    <t>정렬: 최근 판매일이 먼저 표시되도록 정렬</t>
    <phoneticPr fontId="1" type="noConversion"/>
  </si>
  <si>
    <t>엑셀 PIVOTBY 함수 – 거래처, 상품으로 그룹화하여 집계</t>
    <phoneticPr fontId="1" type="noConversion"/>
  </si>
  <si>
    <t>엑셀 PIVOTBY 함수 – 소계 포함</t>
    <phoneticPr fontId="1" type="noConversion"/>
  </si>
  <si>
    <t>엑셀 PIVOTBY 함수 – 정렬</t>
    <phoneticPr fontId="1" type="noConversion"/>
  </si>
  <si>
    <t>※ PIVOTBY 함수는 Microsoft 365 엑셀 버전부터 사용할 수 있습니다.</t>
    <phoneticPr fontId="1" type="noConversion"/>
  </si>
  <si>
    <t>엑셀 PIVOTBY 함수 – 거래처, 상품, 판매일로 그룹화하여 집계</t>
    <phoneticPr fontId="1" type="noConversion"/>
  </si>
  <si>
    <t>거래처, 상품으로 그룹화하여 집계</t>
    <phoneticPr fontId="1" type="noConversion"/>
  </si>
  <si>
    <t xml:space="preserve"> </t>
    <phoneticPr fontId="1" type="noConversion"/>
  </si>
  <si>
    <t>엑셀 PIVOTBY 함수 – 필터링</t>
    <phoneticPr fontId="1" type="noConversion"/>
  </si>
  <si>
    <t>`</t>
    <phoneticPr fontId="1" type="noConversion"/>
  </si>
  <si>
    <t>거래처, 상품으로 그룹화하여 집계(상품이 '노트'인것)</t>
    <phoneticPr fontId="1" type="noConversion"/>
  </si>
  <si>
    <t>거래처, 상품으로 그룹화하여 집계(상품이 '노트'가 아닌것)</t>
    <phoneticPr fontId="1" type="noConversion"/>
  </si>
  <si>
    <t>피벗테이블 기능을 사용하여 집계</t>
    <phoneticPr fontId="1" type="noConversion"/>
  </si>
  <si>
    <t>피벗테이블 기능을 사용하여 거래처, 상품별 집계</t>
    <phoneticPr fontId="1" type="noConversion"/>
  </si>
  <si>
    <t>PIVOTBY 함수로 거래처, 상품별 집계</t>
    <phoneticPr fontId="1" type="noConversion"/>
  </si>
  <si>
    <t>relative_to: 0 - 열 합계(열의 합계를 분모로 하여 백분율 계산)</t>
    <phoneticPr fontId="1" type="noConversion"/>
  </si>
  <si>
    <t>거래서, 상품으로 집계</t>
    <phoneticPr fontId="1" type="noConversion"/>
  </si>
  <si>
    <t>relative_to: 4 - 열 합계(상위 행의 합계를 분모로 하여 백분율 계산)</t>
    <phoneticPr fontId="1" type="noConversion"/>
  </si>
  <si>
    <t>엑셀 PIVOTBY 함수 – 백분율 상위열합계</t>
    <phoneticPr fontId="1" type="noConversion"/>
  </si>
  <si>
    <t>엑셀 PIVOTBY 함수 – 백분율 총합계</t>
    <phoneticPr fontId="1" type="noConversion"/>
  </si>
  <si>
    <t>엑셀 PIVOTBY 함수 – 백분율 행합계</t>
    <phoneticPr fontId="1" type="noConversion"/>
  </si>
  <si>
    <t>엑셀 PIVOTBY 함수 – 백분율 열합계</t>
    <phoneticPr fontId="1" type="noConversion"/>
  </si>
  <si>
    <t>relative_to: 1 - 행 합계(행의 합계를 분모로 하여 백분율 계산)</t>
    <phoneticPr fontId="1" type="noConversion"/>
  </si>
  <si>
    <t>relative_to: 2 - 총합계(총합계를 분모로 하여 백분율 계산)</t>
    <phoneticPr fontId="1" type="noConversion"/>
  </si>
  <si>
    <t>relative_to: 3 - 상위열 합계(상위열 합계를 분모로 하여 백분율 계산)</t>
    <phoneticPr fontId="1" type="noConversion"/>
  </si>
  <si>
    <t>판매일, 거래처, 상품으로 집계</t>
    <phoneticPr fontId="1" type="noConversion"/>
  </si>
  <si>
    <t>거래처, 상품, 판매일로 집계</t>
    <phoneticPr fontId="1" type="noConversion"/>
  </si>
  <si>
    <t>엑셀 PIVOTBY 함수 – 백분율 상위행합계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</si>
</sst>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0.0%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Calibri"/>
      <family val="2"/>
    </font>
    <font>
      <sz val="14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u/>
      <sz val="14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left"/>
    </xf>
    <xf numFmtId="176" fontId="0" fillId="0" borderId="0" xfId="0" applyNumberFormat="1">
      <alignment vertical="center"/>
    </xf>
    <xf numFmtId="176" fontId="8" fillId="0" borderId="0" xfId="0" applyNumberFormat="1" applyFont="1" applyAlignment="1">
      <alignment horizontal="left" vertical="center"/>
    </xf>
    <xf numFmtId="176" fontId="6" fillId="0" borderId="0" xfId="1" applyNumberFormat="1" applyFont="1" applyAlignment="1">
      <alignment horizontal="left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41" fontId="4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1" fontId="5" fillId="2" borderId="1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2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41" fontId="4" fillId="0" borderId="1" xfId="2" applyFont="1" applyBorder="1">
      <alignment vertical="center"/>
    </xf>
    <xf numFmtId="0" fontId="4" fillId="3" borderId="1" xfId="0" applyFont="1" applyFill="1" applyBorder="1">
      <alignment vertical="center"/>
    </xf>
    <xf numFmtId="41" fontId="4" fillId="3" borderId="1" xfId="2" applyFont="1" applyFill="1" applyBorder="1">
      <alignment vertical="center"/>
    </xf>
    <xf numFmtId="14" fontId="4" fillId="3" borderId="1" xfId="2" applyNumberFormat="1" applyFont="1" applyFill="1" applyBorder="1">
      <alignment vertical="center"/>
    </xf>
    <xf numFmtId="0" fontId="0" fillId="3" borderId="1" xfId="0" applyFill="1" applyBorder="1">
      <alignment vertical="center"/>
    </xf>
    <xf numFmtId="41" fontId="0" fillId="3" borderId="1" xfId="2" applyFont="1" applyFill="1" applyBorder="1">
      <alignment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>
      <alignment vertical="center"/>
    </xf>
    <xf numFmtId="41" fontId="0" fillId="2" borderId="1" xfId="2" applyFont="1" applyFill="1" applyBorder="1">
      <alignment vertical="center"/>
    </xf>
    <xf numFmtId="41" fontId="4" fillId="2" borderId="1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>
      <alignment vertical="center"/>
    </xf>
    <xf numFmtId="9" fontId="4" fillId="0" borderId="0" xfId="3" applyFont="1">
      <alignment vertical="center"/>
    </xf>
    <xf numFmtId="9" fontId="0" fillId="0" borderId="0" xfId="3" applyFont="1">
      <alignment vertical="center"/>
    </xf>
    <xf numFmtId="14" fontId="4" fillId="0" borderId="0" xfId="0" applyNumberFormat="1" applyFont="1">
      <alignment vertical="center"/>
    </xf>
    <xf numFmtId="9" fontId="4" fillId="0" borderId="1" xfId="3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41" fontId="4" fillId="0" borderId="1" xfId="2" applyFont="1" applyFill="1" applyBorder="1">
      <alignment vertical="center"/>
    </xf>
    <xf numFmtId="9" fontId="0" fillId="0" borderId="0" xfId="3" applyFont="1" applyFill="1">
      <alignment vertical="center"/>
    </xf>
    <xf numFmtId="9" fontId="4" fillId="0" borderId="1" xfId="3" applyFont="1" applyFill="1" applyBorder="1">
      <alignment vertical="center"/>
    </xf>
    <xf numFmtId="9" fontId="4" fillId="2" borderId="1" xfId="3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0" xfId="0" applyNumberFormat="1" applyFont="1">
      <alignment vertical="center"/>
    </xf>
    <xf numFmtId="43" fontId="4" fillId="0" borderId="0" xfId="0" applyNumberFormat="1" applyFont="1">
      <alignment vertical="center"/>
    </xf>
    <xf numFmtId="177" fontId="5" fillId="0" borderId="0" xfId="3" applyNumberFormat="1" applyFont="1">
      <alignment vertical="center"/>
    </xf>
    <xf numFmtId="176" fontId="4" fillId="0" borderId="1" xfId="3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4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9" fontId="14" fillId="0" borderId="1" xfId="3" applyFont="1" applyBorder="1">
      <alignment vertical="center"/>
    </xf>
    <xf numFmtId="9" fontId="14" fillId="2" borderId="1" xfId="3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left"/>
    </xf>
  </cellXfs>
  <cellStyles count="4">
    <cellStyle name="백분율" xfId="3" builtinId="5"/>
    <cellStyle name="쉼표 [0]" xfId="2" builtinId="6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FFFF"/>
      <color rgb="FFFFFF00"/>
      <color rgb="FFB7E7FF"/>
      <color rgb="FFD1F0FF"/>
      <color rgb="FFFF6600"/>
      <color rgb="FFFF0000"/>
      <color rgb="FFFF8D3F"/>
      <color rgb="FFFF9933"/>
      <color rgb="FF0099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eho Jung" refreshedDate="45607.814160416667" createdVersion="8" refreshedVersion="8" minRefreshableVersion="3" recordCount="16" xr:uid="{17BFDAF5-A78D-46AE-848A-C0148CF75A22}">
  <cacheSource type="worksheet">
    <worksheetSource ref="B5:E21" sheet="거래처,상품별 집계"/>
  </cacheSource>
  <cacheFields count="4">
    <cacheField name="판매일" numFmtId="14">
      <sharedItems containsSemiMixedTypes="0" containsNonDate="0" containsDate="1" containsString="0" minDate="2022-07-09T00:00:00" maxDate="2024-08-06T00:00:00"/>
    </cacheField>
    <cacheField name="거래처" numFmtId="0">
      <sharedItems count="3">
        <s v="강남지사"/>
        <s v="서대문지사"/>
        <s v="송파지사"/>
      </sharedItems>
    </cacheField>
    <cacheField name="상품" numFmtId="0">
      <sharedItems count="4">
        <s v="노트"/>
        <s v="필기구"/>
        <s v="사무기기"/>
        <s v="기타"/>
      </sharedItems>
    </cacheField>
    <cacheField name="판매금액" numFmtId="41">
      <sharedItems containsSemiMixedTypes="0" containsString="0" containsNumber="1" containsInteger="1" minValue="47000" maxValue="9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d v="2022-07-09T00:00:00"/>
    <x v="0"/>
    <x v="0"/>
    <n v="406000"/>
  </r>
  <r>
    <d v="2022-07-09T00:00:00"/>
    <x v="0"/>
    <x v="1"/>
    <n v="370000"/>
  </r>
  <r>
    <d v="2022-07-09T00:00:00"/>
    <x v="0"/>
    <x v="2"/>
    <n v="285000"/>
  </r>
  <r>
    <d v="2022-07-21T00:00:00"/>
    <x v="1"/>
    <x v="0"/>
    <n v="453000"/>
  </r>
  <r>
    <d v="2022-07-21T00:00:00"/>
    <x v="1"/>
    <x v="1"/>
    <n v="460000"/>
  </r>
  <r>
    <d v="2022-07-21T00:00:00"/>
    <x v="2"/>
    <x v="0"/>
    <n v="617000"/>
  </r>
  <r>
    <d v="2022-07-21T00:00:00"/>
    <x v="2"/>
    <x v="1"/>
    <n v="172000"/>
  </r>
  <r>
    <d v="2024-08-03T00:00:00"/>
    <x v="0"/>
    <x v="0"/>
    <n v="888000"/>
  </r>
  <r>
    <d v="2024-08-03T00:00:00"/>
    <x v="0"/>
    <x v="1"/>
    <n v="47000"/>
  </r>
  <r>
    <d v="2024-08-03T00:00:00"/>
    <x v="1"/>
    <x v="0"/>
    <n v="751000"/>
  </r>
  <r>
    <d v="2024-08-03T00:00:00"/>
    <x v="1"/>
    <x v="1"/>
    <n v="900000"/>
  </r>
  <r>
    <d v="2024-08-03T00:00:00"/>
    <x v="1"/>
    <x v="2"/>
    <n v="797000"/>
  </r>
  <r>
    <d v="2024-08-05T00:00:00"/>
    <x v="2"/>
    <x v="0"/>
    <n v="780000"/>
  </r>
  <r>
    <d v="2024-08-05T00:00:00"/>
    <x v="2"/>
    <x v="1"/>
    <n v="459000"/>
  </r>
  <r>
    <d v="2024-08-05T00:00:00"/>
    <x v="2"/>
    <x v="2"/>
    <n v="400000"/>
  </r>
  <r>
    <d v="2024-08-05T00:00:00"/>
    <x v="2"/>
    <x v="3"/>
    <n v="587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910F6C-E8FD-4F39-98E0-37A3FE425BB8}" name="피벗 테이블3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outline="1" outlineData="1" multipleFieldFilters="0">
  <location ref="G5:L10" firstHeaderRow="1" firstDataRow="2" firstDataCol="1"/>
  <pivotFields count="4">
    <pivotField numFmtId="14" showAll="0"/>
    <pivotField axis="axisRow" showAll="0">
      <items count="4">
        <item x="0"/>
        <item x="1"/>
        <item x="2"/>
        <item t="default"/>
      </items>
    </pivotField>
    <pivotField axis="axisCol" showAll="0">
      <items count="5">
        <item x="3"/>
        <item x="0"/>
        <item x="2"/>
        <item x="1"/>
        <item t="default"/>
      </items>
    </pivotField>
    <pivotField dataField="1" numFmtId="4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합계 : 판매금액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textafter/" TargetMode="External"/><Relationship Id="rId2" Type="http://schemas.openxmlformats.org/officeDocument/2006/relationships/hyperlink" Target="https://xlworks.net/" TargetMode="Externa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xlworks.net/excel-function-pivotb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pivot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6ADB-FD59-42E1-9CF8-94608876018A}">
  <dimension ref="A1:M29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3.75" style="5" customWidth="1"/>
    <col min="8" max="8" width="12" style="5" bestFit="1" customWidth="1"/>
    <col min="9" max="12" width="11.5" style="5" bestFit="1" customWidth="1"/>
    <col min="13" max="13" width="9.625" style="5" customWidth="1"/>
    <col min="14" max="16384" width="9" style="5"/>
  </cols>
  <sheetData>
    <row r="1" spans="1:13" ht="26.25" x14ac:dyDescent="0.3">
      <c r="A1" s="3" t="s">
        <v>39</v>
      </c>
    </row>
    <row r="2" spans="1:13" x14ac:dyDescent="0.3">
      <c r="B2" s="8"/>
      <c r="C2" s="4"/>
    </row>
    <row r="3" spans="1:13" x14ac:dyDescent="0.3">
      <c r="B3" s="8"/>
      <c r="C3" s="4"/>
    </row>
    <row r="4" spans="1:13" ht="17.25" x14ac:dyDescent="0.3">
      <c r="A4" s="10"/>
      <c r="B4" s="11" t="s">
        <v>2</v>
      </c>
      <c r="C4" s="5"/>
      <c r="D4" s="5"/>
      <c r="E4" s="12"/>
      <c r="G4" s="5" t="s">
        <v>40</v>
      </c>
    </row>
    <row r="5" spans="1:13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t="s">
        <v>15</v>
      </c>
      <c r="H5" t="s">
        <v>24</v>
      </c>
      <c r="I5"/>
      <c r="J5"/>
      <c r="K5"/>
      <c r="L5"/>
    </row>
    <row r="6" spans="1:13" x14ac:dyDescent="0.3">
      <c r="B6" s="17">
        <v>44751</v>
      </c>
      <c r="C6" s="18" t="s">
        <v>6</v>
      </c>
      <c r="D6" s="18" t="s">
        <v>5</v>
      </c>
      <c r="E6" s="19">
        <v>406000</v>
      </c>
      <c r="G6" t="s">
        <v>14</v>
      </c>
      <c r="H6" t="s">
        <v>20</v>
      </c>
      <c r="I6" t="s">
        <v>21</v>
      </c>
      <c r="J6" t="s">
        <v>22</v>
      </c>
      <c r="K6" t="s">
        <v>23</v>
      </c>
      <c r="L6" t="s">
        <v>19</v>
      </c>
    </row>
    <row r="7" spans="1:13" x14ac:dyDescent="0.3">
      <c r="B7" s="17">
        <v>44751</v>
      </c>
      <c r="C7" s="18" t="s">
        <v>6</v>
      </c>
      <c r="D7" s="18" t="s">
        <v>9</v>
      </c>
      <c r="E7" s="19">
        <v>370000</v>
      </c>
      <c r="G7" s="22" t="s">
        <v>16</v>
      </c>
      <c r="H7"/>
      <c r="I7">
        <v>1294000</v>
      </c>
      <c r="J7">
        <v>285000</v>
      </c>
      <c r="K7">
        <v>417000</v>
      </c>
      <c r="L7">
        <v>1996000</v>
      </c>
    </row>
    <row r="8" spans="1:13" x14ac:dyDescent="0.3">
      <c r="B8" s="17">
        <v>44751</v>
      </c>
      <c r="C8" s="18" t="s">
        <v>6</v>
      </c>
      <c r="D8" s="18" t="s">
        <v>10</v>
      </c>
      <c r="E8" s="19">
        <v>285000</v>
      </c>
      <c r="G8" s="22" t="s">
        <v>17</v>
      </c>
      <c r="H8"/>
      <c r="I8">
        <v>1204000</v>
      </c>
      <c r="J8">
        <v>797000</v>
      </c>
      <c r="K8">
        <v>1360000</v>
      </c>
      <c r="L8">
        <v>3361000</v>
      </c>
    </row>
    <row r="9" spans="1:13" x14ac:dyDescent="0.3">
      <c r="B9" s="17">
        <v>44763</v>
      </c>
      <c r="C9" s="18" t="s">
        <v>7</v>
      </c>
      <c r="D9" s="18" t="s">
        <v>5</v>
      </c>
      <c r="E9" s="19">
        <v>453000</v>
      </c>
      <c r="G9" s="22" t="s">
        <v>18</v>
      </c>
      <c r="H9">
        <v>587000</v>
      </c>
      <c r="I9">
        <v>1397000</v>
      </c>
      <c r="J9">
        <v>400000</v>
      </c>
      <c r="K9">
        <v>631000</v>
      </c>
      <c r="L9">
        <v>3015000</v>
      </c>
    </row>
    <row r="10" spans="1:13" x14ac:dyDescent="0.3">
      <c r="B10" s="17">
        <v>44763</v>
      </c>
      <c r="C10" s="18" t="s">
        <v>7</v>
      </c>
      <c r="D10" s="18" t="s">
        <v>9</v>
      </c>
      <c r="E10" s="19">
        <v>460000</v>
      </c>
      <c r="G10" s="22" t="s">
        <v>19</v>
      </c>
      <c r="H10">
        <v>587000</v>
      </c>
      <c r="I10">
        <v>3895000</v>
      </c>
      <c r="J10">
        <v>1482000</v>
      </c>
      <c r="K10">
        <v>2408000</v>
      </c>
      <c r="L10">
        <v>8372000</v>
      </c>
    </row>
    <row r="11" spans="1:13" x14ac:dyDescent="0.3">
      <c r="B11" s="17">
        <v>44763</v>
      </c>
      <c r="C11" s="18" t="s">
        <v>8</v>
      </c>
      <c r="D11" s="18" t="s">
        <v>5</v>
      </c>
      <c r="E11" s="19">
        <v>617000</v>
      </c>
    </row>
    <row r="12" spans="1:13" x14ac:dyDescent="0.3">
      <c r="B12" s="17">
        <v>44763</v>
      </c>
      <c r="C12" s="18" t="s">
        <v>8</v>
      </c>
      <c r="D12" s="18" t="s">
        <v>9</v>
      </c>
      <c r="E12" s="19">
        <v>172000</v>
      </c>
    </row>
    <row r="13" spans="1:13" x14ac:dyDescent="0.3">
      <c r="B13" s="17">
        <v>45507</v>
      </c>
      <c r="C13" s="18" t="s">
        <v>6</v>
      </c>
      <c r="D13" s="18" t="s">
        <v>5</v>
      </c>
      <c r="E13" s="19">
        <v>888000</v>
      </c>
      <c r="G13" s="5" t="s">
        <v>41</v>
      </c>
    </row>
    <row r="14" spans="1:13" x14ac:dyDescent="0.3">
      <c r="B14" s="17">
        <v>45507</v>
      </c>
      <c r="C14" s="18" t="s">
        <v>6</v>
      </c>
      <c r="D14" s="18" t="s">
        <v>9</v>
      </c>
      <c r="E14" s="19">
        <v>47000</v>
      </c>
      <c r="G14" s="24" t="str" cm="1">
        <f t="array" ref="G14:L18">_xlfn.PIVOTBY(C5:C21,D5:D21,E5:E21,_xleta.SUM)</f>
        <v/>
      </c>
      <c r="H14" s="24" t="str">
        <v>기타</v>
      </c>
      <c r="I14" s="24" t="str">
        <v>노트</v>
      </c>
      <c r="J14" s="24" t="str">
        <v>사무기기</v>
      </c>
      <c r="K14" s="24" t="str">
        <v>필기구</v>
      </c>
      <c r="L14" s="24" t="str">
        <v>합계</v>
      </c>
      <c r="M14" s="21"/>
    </row>
    <row r="15" spans="1:13" x14ac:dyDescent="0.3">
      <c r="B15" s="17">
        <v>45507</v>
      </c>
      <c r="C15" s="18" t="s">
        <v>7</v>
      </c>
      <c r="D15" s="18" t="s">
        <v>5</v>
      </c>
      <c r="E15" s="19">
        <v>751000</v>
      </c>
      <c r="G15" s="23" t="str">
        <v>강남지사</v>
      </c>
      <c r="H15" s="27" t="str">
        <v/>
      </c>
      <c r="I15" s="27">
        <v>1294000</v>
      </c>
      <c r="J15" s="27">
        <v>285000</v>
      </c>
      <c r="K15" s="27">
        <v>417000</v>
      </c>
      <c r="L15" s="27">
        <v>1996000</v>
      </c>
    </row>
    <row r="16" spans="1:13" x14ac:dyDescent="0.3">
      <c r="B16" s="17">
        <v>45507</v>
      </c>
      <c r="C16" s="18" t="s">
        <v>7</v>
      </c>
      <c r="D16" s="18" t="s">
        <v>9</v>
      </c>
      <c r="E16" s="19">
        <v>900000</v>
      </c>
      <c r="G16" s="23" t="str">
        <v>서대문지사</v>
      </c>
      <c r="H16" s="27" t="str">
        <v/>
      </c>
      <c r="I16" s="27">
        <v>1204000</v>
      </c>
      <c r="J16" s="27">
        <v>797000</v>
      </c>
      <c r="K16" s="27">
        <v>1360000</v>
      </c>
      <c r="L16" s="27">
        <v>3361000</v>
      </c>
    </row>
    <row r="17" spans="1:12" x14ac:dyDescent="0.3">
      <c r="B17" s="17">
        <v>45507</v>
      </c>
      <c r="C17" s="18" t="s">
        <v>7</v>
      </c>
      <c r="D17" s="18" t="s">
        <v>10</v>
      </c>
      <c r="E17" s="19">
        <v>797000</v>
      </c>
      <c r="G17" s="23" t="str">
        <v>송파지사</v>
      </c>
      <c r="H17" s="27">
        <v>587000</v>
      </c>
      <c r="I17" s="27">
        <v>1397000</v>
      </c>
      <c r="J17" s="27">
        <v>400000</v>
      </c>
      <c r="K17" s="27">
        <v>631000</v>
      </c>
      <c r="L17" s="27">
        <v>3015000</v>
      </c>
    </row>
    <row r="18" spans="1:12" x14ac:dyDescent="0.3">
      <c r="B18" s="17">
        <v>45509</v>
      </c>
      <c r="C18" s="18" t="s">
        <v>8</v>
      </c>
      <c r="D18" s="18" t="s">
        <v>5</v>
      </c>
      <c r="E18" s="19">
        <v>780000</v>
      </c>
      <c r="G18" s="34" t="str">
        <v>합계</v>
      </c>
      <c r="H18" s="36">
        <v>587000</v>
      </c>
      <c r="I18" s="36">
        <v>3895000</v>
      </c>
      <c r="J18" s="36">
        <v>1482000</v>
      </c>
      <c r="K18" s="36">
        <v>2408000</v>
      </c>
      <c r="L18" s="36">
        <v>8372000</v>
      </c>
    </row>
    <row r="19" spans="1:12" x14ac:dyDescent="0.3">
      <c r="B19" s="17">
        <v>45509</v>
      </c>
      <c r="C19" s="18" t="s">
        <v>8</v>
      </c>
      <c r="D19" s="18" t="s">
        <v>9</v>
      </c>
      <c r="E19" s="19">
        <v>459000</v>
      </c>
      <c r="G19"/>
      <c r="H19"/>
      <c r="I19"/>
    </row>
    <row r="20" spans="1:12" x14ac:dyDescent="0.3">
      <c r="B20" s="17">
        <v>45509</v>
      </c>
      <c r="C20" s="18" t="s">
        <v>8</v>
      </c>
      <c r="D20" s="18" t="s">
        <v>10</v>
      </c>
      <c r="E20" s="19">
        <v>400000</v>
      </c>
      <c r="G20"/>
      <c r="H20"/>
      <c r="I20"/>
    </row>
    <row r="21" spans="1:12" x14ac:dyDescent="0.3">
      <c r="B21" s="17">
        <v>45509</v>
      </c>
      <c r="C21" s="18" t="s">
        <v>8</v>
      </c>
      <c r="D21" s="18" t="s">
        <v>11</v>
      </c>
      <c r="E21" s="19">
        <v>587000</v>
      </c>
      <c r="G21"/>
      <c r="H21"/>
      <c r="I21"/>
    </row>
    <row r="22" spans="1:12" x14ac:dyDescent="0.3">
      <c r="B22"/>
      <c r="G22"/>
      <c r="H22"/>
      <c r="I22"/>
    </row>
    <row r="23" spans="1:12" x14ac:dyDescent="0.3">
      <c r="B23"/>
      <c r="G23"/>
      <c r="H23"/>
      <c r="I23"/>
    </row>
    <row r="24" spans="1:12" ht="23.25" x14ac:dyDescent="0.35">
      <c r="A24" s="1" t="s">
        <v>0</v>
      </c>
      <c r="B24" s="9"/>
      <c r="C24" s="6"/>
      <c r="G24"/>
      <c r="H24"/>
      <c r="I24"/>
    </row>
    <row r="25" spans="1:12" s="2" customFormat="1" ht="20.25" x14ac:dyDescent="0.35">
      <c r="A25" s="62" t="s">
        <v>25</v>
      </c>
      <c r="B25" s="62"/>
      <c r="C25" s="62"/>
      <c r="D25" s="62"/>
      <c r="E25" s="62"/>
      <c r="G25"/>
      <c r="H25"/>
      <c r="I25"/>
    </row>
    <row r="26" spans="1:12" s="2" customFormat="1" ht="23.25" x14ac:dyDescent="0.35">
      <c r="A26" s="63" t="s">
        <v>1</v>
      </c>
      <c r="B26" s="63"/>
      <c r="C26" s="63"/>
      <c r="D26" s="63"/>
      <c r="G26"/>
      <c r="H26"/>
      <c r="I26"/>
    </row>
    <row r="27" spans="1:12" x14ac:dyDescent="0.3">
      <c r="G27"/>
      <c r="H27"/>
      <c r="I27"/>
    </row>
    <row r="28" spans="1:12" x14ac:dyDescent="0.3">
      <c r="G28"/>
      <c r="H28"/>
      <c r="I28"/>
    </row>
    <row r="29" spans="1:12" x14ac:dyDescent="0.3">
      <c r="G29"/>
      <c r="H29"/>
      <c r="I29"/>
    </row>
  </sheetData>
  <mergeCells count="2">
    <mergeCell ref="A25:E25"/>
    <mergeCell ref="A26:D26"/>
  </mergeCells>
  <phoneticPr fontId="1" type="noConversion"/>
  <hyperlinks>
    <hyperlink ref="A26" r:id="rId2" display="©https://xlworks.net" xr:uid="{1F8F44D0-BC74-4189-B07A-0BA1775AE1A4}"/>
    <hyperlink ref="A25:D25" r:id="rId3" display="https://xlworks.net/excel-function-textafter/" xr:uid="{1D41E41C-9B2F-4820-8DCF-C15AC6C7405F}"/>
    <hyperlink ref="A25" r:id="rId4" xr:uid="{1A9925CB-B64D-418E-8E78-117D1DA2C94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138E-622D-46A5-BC64-14D4279389F9}">
  <dimension ref="A1:M29"/>
  <sheetViews>
    <sheetView tabSelected="1"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3.75" style="5" customWidth="1"/>
    <col min="8" max="8" width="12" style="5" bestFit="1" customWidth="1"/>
    <col min="9" max="12" width="11.5" style="5" bestFit="1" customWidth="1"/>
    <col min="13" max="13" width="9.625" style="5" customWidth="1"/>
    <col min="14" max="16384" width="9" style="5"/>
  </cols>
  <sheetData>
    <row r="1" spans="1:13" ht="26.25" x14ac:dyDescent="0.3">
      <c r="A1" s="3" t="s">
        <v>28</v>
      </c>
    </row>
    <row r="2" spans="1:13" x14ac:dyDescent="0.3">
      <c r="B2" s="8" t="s">
        <v>31</v>
      </c>
      <c r="C2" s="4"/>
    </row>
    <row r="3" spans="1:13" x14ac:dyDescent="0.3">
      <c r="B3" s="8"/>
      <c r="C3" s="4"/>
    </row>
    <row r="4" spans="1:13" ht="17.25" x14ac:dyDescent="0.3">
      <c r="A4" s="10"/>
      <c r="B4" s="11" t="s">
        <v>2</v>
      </c>
      <c r="C4" s="5"/>
      <c r="D4" s="5"/>
      <c r="E4" s="12"/>
      <c r="G4" s="5" t="s">
        <v>33</v>
      </c>
    </row>
    <row r="5" spans="1:13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24" t="str" cm="1">
        <f t="array" ref="G5:L9">_xlfn.PIVOTBY(C5:C21,D5:D21,E5:E21,_xleta.SUM)</f>
        <v/>
      </c>
      <c r="H5" s="24" t="str">
        <v>기타</v>
      </c>
      <c r="I5" s="24" t="str">
        <v>노트</v>
      </c>
      <c r="J5" s="24" t="str">
        <v>사무기기</v>
      </c>
      <c r="K5" s="24" t="str">
        <v>필기구</v>
      </c>
      <c r="L5" s="24" t="str">
        <v>합계</v>
      </c>
      <c r="M5" s="21" t="str">
        <f ca="1">_xlfn.FORMULATEXT(G5)</f>
        <v>=PIVOTBY(C5:C21,D5:D21,E5:E21,SUM)</v>
      </c>
    </row>
    <row r="6" spans="1:13" x14ac:dyDescent="0.3">
      <c r="B6" s="17">
        <v>44751</v>
      </c>
      <c r="C6" s="18" t="s">
        <v>6</v>
      </c>
      <c r="D6" s="18" t="s">
        <v>5</v>
      </c>
      <c r="E6" s="19">
        <v>406000</v>
      </c>
      <c r="G6" s="23" t="str">
        <v>강남지사</v>
      </c>
      <c r="H6" s="27" t="str">
        <v/>
      </c>
      <c r="I6" s="27">
        <v>1294000</v>
      </c>
      <c r="J6" s="27">
        <v>285000</v>
      </c>
      <c r="K6" s="27">
        <v>417000</v>
      </c>
      <c r="L6" s="27">
        <v>1996000</v>
      </c>
    </row>
    <row r="7" spans="1:13" x14ac:dyDescent="0.3">
      <c r="B7" s="17">
        <v>44751</v>
      </c>
      <c r="C7" s="18" t="s">
        <v>6</v>
      </c>
      <c r="D7" s="18" t="s">
        <v>9</v>
      </c>
      <c r="E7" s="19">
        <v>370000</v>
      </c>
      <c r="G7" s="23" t="str">
        <v>서대문지사</v>
      </c>
      <c r="H7" s="27" t="str">
        <v/>
      </c>
      <c r="I7" s="27">
        <v>1204000</v>
      </c>
      <c r="J7" s="27">
        <v>797000</v>
      </c>
      <c r="K7" s="27">
        <v>1360000</v>
      </c>
      <c r="L7" s="27">
        <v>3361000</v>
      </c>
    </row>
    <row r="8" spans="1:13" x14ac:dyDescent="0.3">
      <c r="B8" s="17">
        <v>44751</v>
      </c>
      <c r="C8" s="18" t="s">
        <v>6</v>
      </c>
      <c r="D8" s="18" t="s">
        <v>10</v>
      </c>
      <c r="E8" s="19">
        <v>285000</v>
      </c>
      <c r="G8" s="23" t="str">
        <v>송파지사</v>
      </c>
      <c r="H8" s="27">
        <v>587000</v>
      </c>
      <c r="I8" s="27">
        <v>1397000</v>
      </c>
      <c r="J8" s="27">
        <v>400000</v>
      </c>
      <c r="K8" s="27">
        <v>631000</v>
      </c>
      <c r="L8" s="27">
        <v>3015000</v>
      </c>
    </row>
    <row r="9" spans="1:13" x14ac:dyDescent="0.3">
      <c r="B9" s="17">
        <v>44763</v>
      </c>
      <c r="C9" s="18" t="s">
        <v>7</v>
      </c>
      <c r="D9" s="18" t="s">
        <v>5</v>
      </c>
      <c r="E9" s="19">
        <v>453000</v>
      </c>
      <c r="G9" s="34" t="str">
        <v>합계</v>
      </c>
      <c r="H9" s="36">
        <v>587000</v>
      </c>
      <c r="I9" s="36">
        <v>3895000</v>
      </c>
      <c r="J9" s="36">
        <v>1482000</v>
      </c>
      <c r="K9" s="36">
        <v>2408000</v>
      </c>
      <c r="L9" s="36">
        <v>8372000</v>
      </c>
    </row>
    <row r="10" spans="1:13" x14ac:dyDescent="0.3">
      <c r="B10" s="17">
        <v>44763</v>
      </c>
      <c r="C10" s="18" t="s">
        <v>7</v>
      </c>
      <c r="D10" s="18" t="s">
        <v>9</v>
      </c>
      <c r="E10" s="19">
        <v>460000</v>
      </c>
    </row>
    <row r="11" spans="1:13" x14ac:dyDescent="0.3">
      <c r="B11" s="17">
        <v>44763</v>
      </c>
      <c r="C11" s="18" t="s">
        <v>8</v>
      </c>
      <c r="D11" s="18" t="s">
        <v>5</v>
      </c>
      <c r="E11" s="19">
        <v>617000</v>
      </c>
    </row>
    <row r="12" spans="1:13" x14ac:dyDescent="0.3">
      <c r="B12" s="17">
        <v>44763</v>
      </c>
      <c r="C12" s="18" t="s">
        <v>8</v>
      </c>
      <c r="D12" s="18" t="s">
        <v>9</v>
      </c>
      <c r="E12" s="19">
        <v>172000</v>
      </c>
      <c r="G12"/>
      <c r="H12"/>
      <c r="I12"/>
      <c r="J12"/>
      <c r="K12"/>
      <c r="L12"/>
      <c r="M12"/>
    </row>
    <row r="13" spans="1:13" x14ac:dyDescent="0.3">
      <c r="B13" s="17">
        <v>45507</v>
      </c>
      <c r="C13" s="18" t="s">
        <v>6</v>
      </c>
      <c r="D13" s="18" t="s">
        <v>5</v>
      </c>
      <c r="E13" s="19">
        <v>888000</v>
      </c>
      <c r="G13"/>
      <c r="H13"/>
      <c r="I13"/>
      <c r="J13"/>
      <c r="K13"/>
      <c r="L13"/>
      <c r="M13"/>
    </row>
    <row r="14" spans="1:13" x14ac:dyDescent="0.3">
      <c r="B14" s="17">
        <v>45507</v>
      </c>
      <c r="C14" s="18" t="s">
        <v>6</v>
      </c>
      <c r="D14" s="18" t="s">
        <v>9</v>
      </c>
      <c r="E14" s="19">
        <v>47000</v>
      </c>
      <c r="G14"/>
      <c r="H14"/>
      <c r="I14"/>
      <c r="J14"/>
      <c r="K14"/>
      <c r="L14"/>
      <c r="M14"/>
    </row>
    <row r="15" spans="1:13" x14ac:dyDescent="0.3">
      <c r="B15" s="17">
        <v>45507</v>
      </c>
      <c r="C15" s="18" t="s">
        <v>7</v>
      </c>
      <c r="D15" s="18" t="s">
        <v>5</v>
      </c>
      <c r="E15" s="19">
        <v>751000</v>
      </c>
      <c r="G15"/>
      <c r="H15"/>
      <c r="I15"/>
      <c r="J15"/>
      <c r="K15"/>
      <c r="L15"/>
      <c r="M15"/>
    </row>
    <row r="16" spans="1:13" x14ac:dyDescent="0.3">
      <c r="B16" s="17">
        <v>45507</v>
      </c>
      <c r="C16" s="18" t="s">
        <v>7</v>
      </c>
      <c r="D16" s="18" t="s">
        <v>9</v>
      </c>
      <c r="E16" s="19">
        <v>900000</v>
      </c>
      <c r="G16"/>
      <c r="H16"/>
      <c r="I16"/>
      <c r="J16"/>
      <c r="K16"/>
      <c r="L16"/>
      <c r="M16"/>
    </row>
    <row r="17" spans="1:13" x14ac:dyDescent="0.3">
      <c r="B17" s="17">
        <v>45507</v>
      </c>
      <c r="C17" s="18" t="s">
        <v>7</v>
      </c>
      <c r="D17" s="18" t="s">
        <v>10</v>
      </c>
      <c r="E17" s="19">
        <v>797000</v>
      </c>
      <c r="G17"/>
      <c r="H17"/>
      <c r="I17"/>
      <c r="J17"/>
      <c r="K17"/>
      <c r="L17"/>
      <c r="M17"/>
    </row>
    <row r="18" spans="1:13" x14ac:dyDescent="0.3">
      <c r="B18" s="17">
        <v>45509</v>
      </c>
      <c r="C18" s="18" t="s">
        <v>8</v>
      </c>
      <c r="D18" s="18" t="s">
        <v>5</v>
      </c>
      <c r="E18" s="19">
        <v>780000</v>
      </c>
      <c r="G18"/>
      <c r="H18"/>
      <c r="I18"/>
    </row>
    <row r="19" spans="1:13" x14ac:dyDescent="0.3">
      <c r="B19" s="17">
        <v>45509</v>
      </c>
      <c r="C19" s="18" t="s">
        <v>8</v>
      </c>
      <c r="D19" s="18" t="s">
        <v>9</v>
      </c>
      <c r="E19" s="19">
        <v>459000</v>
      </c>
      <c r="G19"/>
      <c r="H19"/>
      <c r="I19"/>
    </row>
    <row r="20" spans="1:13" x14ac:dyDescent="0.3">
      <c r="B20" s="17">
        <v>45509</v>
      </c>
      <c r="C20" s="18" t="s">
        <v>8</v>
      </c>
      <c r="D20" s="18" t="s">
        <v>10</v>
      </c>
      <c r="E20" s="19">
        <v>400000</v>
      </c>
      <c r="G20"/>
      <c r="H20"/>
      <c r="I20"/>
    </row>
    <row r="21" spans="1:13" x14ac:dyDescent="0.3">
      <c r="B21" s="17">
        <v>45509</v>
      </c>
      <c r="C21" s="18" t="s">
        <v>8</v>
      </c>
      <c r="D21" s="18" t="s">
        <v>11</v>
      </c>
      <c r="E21" s="19">
        <v>587000</v>
      </c>
      <c r="G21"/>
      <c r="H21"/>
      <c r="I21"/>
    </row>
    <row r="22" spans="1:13" x14ac:dyDescent="0.3">
      <c r="B22"/>
      <c r="G22"/>
      <c r="H22"/>
      <c r="I22"/>
    </row>
    <row r="23" spans="1:13" x14ac:dyDescent="0.3">
      <c r="B23"/>
      <c r="G23"/>
      <c r="H23"/>
      <c r="I23"/>
    </row>
    <row r="24" spans="1:13" ht="23.25" x14ac:dyDescent="0.35">
      <c r="A24" s="1" t="s">
        <v>0</v>
      </c>
      <c r="B24" s="9"/>
      <c r="C24" s="6"/>
      <c r="G24"/>
      <c r="H24"/>
      <c r="I24"/>
    </row>
    <row r="25" spans="1:13" s="2" customFormat="1" ht="20.25" x14ac:dyDescent="0.35">
      <c r="A25" s="62" t="s">
        <v>25</v>
      </c>
      <c r="B25" s="62"/>
      <c r="C25" s="62"/>
      <c r="D25" s="62"/>
      <c r="E25" s="62"/>
      <c r="G25"/>
      <c r="H25"/>
      <c r="I25"/>
    </row>
    <row r="26" spans="1:13" s="2" customFormat="1" ht="23.25" x14ac:dyDescent="0.35">
      <c r="A26" s="63" t="s">
        <v>1</v>
      </c>
      <c r="B26" s="63"/>
      <c r="C26" s="63"/>
      <c r="D26" s="63"/>
      <c r="G26"/>
      <c r="H26"/>
      <c r="I26"/>
    </row>
    <row r="27" spans="1:13" x14ac:dyDescent="0.3">
      <c r="G27"/>
      <c r="H27"/>
      <c r="I27"/>
    </row>
    <row r="28" spans="1:13" x14ac:dyDescent="0.3">
      <c r="G28"/>
      <c r="H28"/>
      <c r="I28"/>
    </row>
    <row r="29" spans="1:13" x14ac:dyDescent="0.3">
      <c r="G29"/>
      <c r="H29"/>
      <c r="I29"/>
    </row>
  </sheetData>
  <sortState xmlns:xlrd2="http://schemas.microsoft.com/office/spreadsheetml/2017/richdata2" ref="A6:F21">
    <sortCondition ref="B6:B21"/>
  </sortState>
  <mergeCells count="2">
    <mergeCell ref="A26:D26"/>
    <mergeCell ref="A25:E25"/>
  </mergeCells>
  <phoneticPr fontId="1" type="noConversion"/>
  <hyperlinks>
    <hyperlink ref="A26" r:id="rId1" display="©https://xlworks.net" xr:uid="{531DF669-02FB-4027-84D3-3D492AE34120}"/>
    <hyperlink ref="A25:D25" r:id="rId2" display="https://xlworks.net/excel-function-textafter/" xr:uid="{B6F88DF3-0B17-432B-A014-19EF38BE76D6}"/>
    <hyperlink ref="A25" r:id="rId3" xr:uid="{A8BF4C04-A64F-4994-A9B6-9932CD63D682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7596-4034-43BE-98B8-D80AEB88001A}">
  <dimension ref="A1:P38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2" style="5" customWidth="1"/>
    <col min="8" max="8" width="9" style="5" bestFit="1" customWidth="1"/>
    <col min="9" max="12" width="11.625" style="5" bestFit="1" customWidth="1"/>
    <col min="13" max="13" width="11.5" style="5" bestFit="1" customWidth="1"/>
    <col min="14" max="14" width="14.625" style="5" bestFit="1" customWidth="1"/>
    <col min="15" max="15" width="17.375" style="5" bestFit="1" customWidth="1"/>
    <col min="16" max="16" width="12.375" style="5" bestFit="1" customWidth="1"/>
    <col min="17" max="16384" width="9" style="5"/>
  </cols>
  <sheetData>
    <row r="1" spans="1:16" ht="26.25" x14ac:dyDescent="0.3">
      <c r="A1" s="3" t="s">
        <v>32</v>
      </c>
    </row>
    <row r="2" spans="1:16" x14ac:dyDescent="0.3">
      <c r="B2" s="8" t="s">
        <v>31</v>
      </c>
      <c r="C2" s="4"/>
    </row>
    <row r="3" spans="1:16" x14ac:dyDescent="0.3">
      <c r="B3" s="8"/>
      <c r="C3" s="4"/>
    </row>
    <row r="4" spans="1:16" ht="17.25" x14ac:dyDescent="0.3">
      <c r="A4" s="10"/>
      <c r="B4" s="11" t="s">
        <v>2</v>
      </c>
      <c r="C4" s="5"/>
      <c r="D4" s="5"/>
      <c r="E4" s="12"/>
    </row>
    <row r="5" spans="1:16" s="13" customFormat="1" x14ac:dyDescent="0.3">
      <c r="B5" s="14" t="s">
        <v>13</v>
      </c>
      <c r="C5" s="15" t="s">
        <v>12</v>
      </c>
      <c r="D5" s="15" t="s">
        <v>3</v>
      </c>
      <c r="E5" s="16" t="s">
        <v>4</v>
      </c>
      <c r="G5" s="25" t="str" cm="1">
        <f t="array" ref="G5:M16">_xlfn.PIVOTBY(C5:D21,B5:B21,E5:E21,_xleta.SUM)</f>
        <v/>
      </c>
      <c r="H5" s="24" t="str">
        <v/>
      </c>
      <c r="I5" s="26">
        <v>44751</v>
      </c>
      <c r="J5" s="26">
        <v>44763</v>
      </c>
      <c r="K5" s="26">
        <v>45507</v>
      </c>
      <c r="L5" s="26">
        <v>45509</v>
      </c>
      <c r="M5" s="25" t="str">
        <v>합계</v>
      </c>
    </row>
    <row r="6" spans="1:16" x14ac:dyDescent="0.3">
      <c r="B6" s="17">
        <v>44751</v>
      </c>
      <c r="C6" s="18" t="s">
        <v>6</v>
      </c>
      <c r="D6" s="18" t="s">
        <v>5</v>
      </c>
      <c r="E6" s="19">
        <v>406000</v>
      </c>
      <c r="G6" s="23" t="str">
        <v>강남지사</v>
      </c>
      <c r="H6" s="23" t="str">
        <v>노트</v>
      </c>
      <c r="I6" s="27">
        <v>406000</v>
      </c>
      <c r="J6" s="27" t="str">
        <v/>
      </c>
      <c r="K6" s="27">
        <v>888000</v>
      </c>
      <c r="L6" s="27" t="str">
        <v/>
      </c>
      <c r="M6" s="27">
        <v>1294000</v>
      </c>
    </row>
    <row r="7" spans="1:16" x14ac:dyDescent="0.3">
      <c r="B7" s="17">
        <v>44751</v>
      </c>
      <c r="C7" s="18" t="s">
        <v>6</v>
      </c>
      <c r="D7" s="18" t="s">
        <v>9</v>
      </c>
      <c r="E7" s="19">
        <v>370000</v>
      </c>
      <c r="G7" s="23" t="str">
        <v>강남지사</v>
      </c>
      <c r="H7" s="23" t="str">
        <v>사무기기</v>
      </c>
      <c r="I7" s="27">
        <v>285000</v>
      </c>
      <c r="J7" s="27" t="str">
        <v/>
      </c>
      <c r="K7" s="27" t="str">
        <v/>
      </c>
      <c r="L7" s="27" t="str">
        <v/>
      </c>
      <c r="M7" s="27">
        <v>285000</v>
      </c>
    </row>
    <row r="8" spans="1:16" x14ac:dyDescent="0.3">
      <c r="B8" s="17">
        <v>44751</v>
      </c>
      <c r="C8" s="18" t="s">
        <v>6</v>
      </c>
      <c r="D8" s="18" t="s">
        <v>10</v>
      </c>
      <c r="E8" s="19">
        <v>285000</v>
      </c>
      <c r="G8" s="23" t="str">
        <v>강남지사</v>
      </c>
      <c r="H8" s="23" t="str">
        <v>필기구</v>
      </c>
      <c r="I8" s="27">
        <v>370000</v>
      </c>
      <c r="J8" s="27" t="str">
        <v/>
      </c>
      <c r="K8" s="27">
        <v>47000</v>
      </c>
      <c r="L8" s="27" t="str">
        <v/>
      </c>
      <c r="M8" s="27">
        <v>417000</v>
      </c>
    </row>
    <row r="9" spans="1:16" x14ac:dyDescent="0.3">
      <c r="B9" s="17">
        <v>44763</v>
      </c>
      <c r="C9" s="18" t="s">
        <v>7</v>
      </c>
      <c r="D9" s="18" t="s">
        <v>5</v>
      </c>
      <c r="E9" s="19">
        <v>453000</v>
      </c>
      <c r="G9" s="23" t="str">
        <v>서대문지사</v>
      </c>
      <c r="H9" s="23" t="str">
        <v>노트</v>
      </c>
      <c r="I9" s="27" t="str">
        <v/>
      </c>
      <c r="J9" s="27">
        <v>453000</v>
      </c>
      <c r="K9" s="27">
        <v>751000</v>
      </c>
      <c r="L9" s="27" t="str">
        <v/>
      </c>
      <c r="M9" s="27">
        <v>1204000</v>
      </c>
    </row>
    <row r="10" spans="1:16" x14ac:dyDescent="0.3">
      <c r="B10" s="17">
        <v>44763</v>
      </c>
      <c r="C10" s="18" t="s">
        <v>7</v>
      </c>
      <c r="D10" s="18" t="s">
        <v>9</v>
      </c>
      <c r="E10" s="19">
        <v>460000</v>
      </c>
      <c r="G10" s="23" t="str">
        <v>서대문지사</v>
      </c>
      <c r="H10" s="23" t="str">
        <v>사무기기</v>
      </c>
      <c r="I10" s="27" t="str">
        <v/>
      </c>
      <c r="J10" s="27" t="str">
        <v/>
      </c>
      <c r="K10" s="27">
        <v>797000</v>
      </c>
      <c r="L10" s="27" t="str">
        <v/>
      </c>
      <c r="M10" s="27">
        <v>797000</v>
      </c>
    </row>
    <row r="11" spans="1:16" x14ac:dyDescent="0.3">
      <c r="B11" s="17">
        <v>44763</v>
      </c>
      <c r="C11" s="18" t="s">
        <v>8</v>
      </c>
      <c r="D11" s="18" t="s">
        <v>5</v>
      </c>
      <c r="E11" s="19">
        <v>617000</v>
      </c>
      <c r="G11" s="23" t="str">
        <v>서대문지사</v>
      </c>
      <c r="H11" s="23" t="str">
        <v>필기구</v>
      </c>
      <c r="I11" s="27" t="str">
        <v/>
      </c>
      <c r="J11" s="27">
        <v>460000</v>
      </c>
      <c r="K11" s="27">
        <v>900000</v>
      </c>
      <c r="L11" s="27" t="str">
        <v/>
      </c>
      <c r="M11" s="27">
        <v>1360000</v>
      </c>
    </row>
    <row r="12" spans="1:16" x14ac:dyDescent="0.3">
      <c r="B12" s="17">
        <v>44763</v>
      </c>
      <c r="C12" s="18" t="s">
        <v>8</v>
      </c>
      <c r="D12" s="18" t="s">
        <v>9</v>
      </c>
      <c r="E12" s="19">
        <v>172000</v>
      </c>
      <c r="G12" s="18" t="str">
        <v>송파지사</v>
      </c>
      <c r="H12" s="18" t="str">
        <v>기타</v>
      </c>
      <c r="I12" s="19" t="str">
        <v/>
      </c>
      <c r="J12" s="19" t="str">
        <v/>
      </c>
      <c r="K12" s="19" t="str">
        <v/>
      </c>
      <c r="L12" s="19">
        <v>587000</v>
      </c>
      <c r="M12" s="19">
        <v>587000</v>
      </c>
      <c r="N12"/>
      <c r="O12"/>
      <c r="P12"/>
    </row>
    <row r="13" spans="1:16" x14ac:dyDescent="0.3">
      <c r="B13" s="17">
        <v>45507</v>
      </c>
      <c r="C13" s="18" t="s">
        <v>6</v>
      </c>
      <c r="D13" s="18" t="s">
        <v>5</v>
      </c>
      <c r="E13" s="19">
        <v>888000</v>
      </c>
      <c r="G13" s="18" t="str">
        <v>송파지사</v>
      </c>
      <c r="H13" s="18" t="str">
        <v>노트</v>
      </c>
      <c r="I13" s="19" t="str">
        <v/>
      </c>
      <c r="J13" s="19">
        <v>617000</v>
      </c>
      <c r="K13" s="19" t="str">
        <v/>
      </c>
      <c r="L13" s="19">
        <v>780000</v>
      </c>
      <c r="M13" s="19">
        <v>1397000</v>
      </c>
      <c r="N13"/>
      <c r="O13"/>
      <c r="P13"/>
    </row>
    <row r="14" spans="1:16" x14ac:dyDescent="0.3">
      <c r="B14" s="17">
        <v>45507</v>
      </c>
      <c r="C14" s="18" t="s">
        <v>6</v>
      </c>
      <c r="D14" s="18" t="s">
        <v>9</v>
      </c>
      <c r="E14" s="19">
        <v>47000</v>
      </c>
      <c r="G14" s="18" t="str">
        <v>송파지사</v>
      </c>
      <c r="H14" s="18" t="str">
        <v>사무기기</v>
      </c>
      <c r="I14" s="19" t="str">
        <v/>
      </c>
      <c r="J14" s="19" t="str">
        <v/>
      </c>
      <c r="K14" s="19" t="str">
        <v/>
      </c>
      <c r="L14" s="19">
        <v>400000</v>
      </c>
      <c r="M14" s="19">
        <v>400000</v>
      </c>
      <c r="N14"/>
      <c r="O14"/>
      <c r="P14"/>
    </row>
    <row r="15" spans="1:16" x14ac:dyDescent="0.3">
      <c r="B15" s="17">
        <v>45507</v>
      </c>
      <c r="C15" s="18" t="s">
        <v>7</v>
      </c>
      <c r="D15" s="18" t="s">
        <v>5</v>
      </c>
      <c r="E15" s="19">
        <v>751000</v>
      </c>
      <c r="G15" s="18" t="str">
        <v>송파지사</v>
      </c>
      <c r="H15" s="18" t="str">
        <v>필기구</v>
      </c>
      <c r="I15" s="19" t="str">
        <v/>
      </c>
      <c r="J15" s="19">
        <v>172000</v>
      </c>
      <c r="K15" s="19" t="str">
        <v/>
      </c>
      <c r="L15" s="19">
        <v>459000</v>
      </c>
      <c r="M15" s="19">
        <v>631000</v>
      </c>
      <c r="N15"/>
      <c r="O15"/>
      <c r="P15"/>
    </row>
    <row r="16" spans="1:16" x14ac:dyDescent="0.3">
      <c r="B16" s="17">
        <v>45507</v>
      </c>
      <c r="C16" s="18" t="s">
        <v>7</v>
      </c>
      <c r="D16" s="18" t="s">
        <v>9</v>
      </c>
      <c r="E16" s="19">
        <v>900000</v>
      </c>
      <c r="G16" s="33" t="str">
        <v>합계</v>
      </c>
      <c r="H16" s="33" t="str">
        <v/>
      </c>
      <c r="I16" s="35">
        <v>1061000</v>
      </c>
      <c r="J16" s="35">
        <v>1702000</v>
      </c>
      <c r="K16" s="35">
        <v>3383000</v>
      </c>
      <c r="L16" s="35">
        <v>2226000</v>
      </c>
      <c r="M16" s="35">
        <v>8372000</v>
      </c>
      <c r="N16"/>
      <c r="O16"/>
      <c r="P16"/>
    </row>
    <row r="17" spans="1:16" x14ac:dyDescent="0.3">
      <c r="B17" s="17">
        <v>45507</v>
      </c>
      <c r="C17" s="18" t="s">
        <v>7</v>
      </c>
      <c r="D17" s="18" t="s">
        <v>10</v>
      </c>
      <c r="E17" s="19">
        <v>797000</v>
      </c>
      <c r="G17"/>
      <c r="H17"/>
      <c r="I17"/>
      <c r="J17"/>
      <c r="K17"/>
      <c r="L17"/>
      <c r="M17"/>
      <c r="N17"/>
      <c r="O17"/>
      <c r="P17"/>
    </row>
    <row r="18" spans="1:16" x14ac:dyDescent="0.3">
      <c r="B18" s="17">
        <v>45509</v>
      </c>
      <c r="C18" s="18" t="s">
        <v>8</v>
      </c>
      <c r="D18" s="18" t="s">
        <v>5</v>
      </c>
      <c r="E18" s="19">
        <v>780000</v>
      </c>
      <c r="G18"/>
      <c r="H18"/>
      <c r="I18"/>
    </row>
    <row r="19" spans="1:16" x14ac:dyDescent="0.3">
      <c r="B19" s="17">
        <v>45509</v>
      </c>
      <c r="C19" s="18" t="s">
        <v>8</v>
      </c>
      <c r="D19" s="18" t="s">
        <v>9</v>
      </c>
      <c r="E19" s="19">
        <v>459000</v>
      </c>
      <c r="G19"/>
      <c r="H19"/>
      <c r="I19"/>
      <c r="J19"/>
      <c r="K19"/>
      <c r="L19"/>
      <c r="M19"/>
      <c r="N19"/>
      <c r="O19"/>
      <c r="P19"/>
    </row>
    <row r="20" spans="1:16" x14ac:dyDescent="0.3">
      <c r="B20" s="17">
        <v>45509</v>
      </c>
      <c r="C20" s="18" t="s">
        <v>8</v>
      </c>
      <c r="D20" s="18" t="s">
        <v>10</v>
      </c>
      <c r="E20" s="19">
        <v>400000</v>
      </c>
      <c r="G20"/>
      <c r="H20"/>
      <c r="I20"/>
      <c r="J20"/>
      <c r="K20"/>
      <c r="L20"/>
      <c r="M20"/>
      <c r="N20"/>
      <c r="O20"/>
      <c r="P20"/>
    </row>
    <row r="21" spans="1:16" x14ac:dyDescent="0.3">
      <c r="B21" s="17">
        <v>45509</v>
      </c>
      <c r="C21" s="18" t="s">
        <v>8</v>
      </c>
      <c r="D21" s="18" t="s">
        <v>11</v>
      </c>
      <c r="E21" s="19">
        <v>587000</v>
      </c>
      <c r="G21"/>
      <c r="H21"/>
      <c r="I21"/>
      <c r="J21"/>
      <c r="K21"/>
      <c r="L21"/>
      <c r="M21"/>
      <c r="N21"/>
      <c r="O21"/>
      <c r="P21"/>
    </row>
    <row r="22" spans="1:16" x14ac:dyDescent="0.3">
      <c r="B22"/>
      <c r="G22"/>
      <c r="H22"/>
      <c r="I22"/>
      <c r="J22"/>
      <c r="K22"/>
      <c r="L22"/>
      <c r="M22"/>
      <c r="N22"/>
      <c r="O22"/>
      <c r="P22"/>
    </row>
    <row r="23" spans="1:16" x14ac:dyDescent="0.3">
      <c r="B23"/>
      <c r="G23"/>
      <c r="H23"/>
      <c r="I23"/>
      <c r="J23"/>
      <c r="K23"/>
      <c r="L23"/>
      <c r="M23"/>
      <c r="N23"/>
      <c r="O23"/>
      <c r="P23"/>
    </row>
    <row r="24" spans="1:16" ht="23.25" x14ac:dyDescent="0.35">
      <c r="A24" s="1" t="s">
        <v>0</v>
      </c>
      <c r="B24" s="9"/>
      <c r="C24" s="6"/>
      <c r="G24"/>
      <c r="H24"/>
      <c r="I24"/>
      <c r="J24"/>
      <c r="K24"/>
      <c r="L24"/>
      <c r="M24"/>
      <c r="N24"/>
      <c r="O24"/>
      <c r="P24"/>
    </row>
    <row r="25" spans="1:16" s="2" customFormat="1" ht="20.25" x14ac:dyDescent="0.35">
      <c r="A25" s="62" t="s">
        <v>25</v>
      </c>
      <c r="B25" s="62"/>
      <c r="C25" s="62"/>
      <c r="D25" s="62"/>
      <c r="E25" s="62"/>
      <c r="G25"/>
      <c r="H25"/>
      <c r="I25"/>
      <c r="J25"/>
      <c r="K25"/>
      <c r="L25"/>
      <c r="M25"/>
      <c r="N25"/>
      <c r="O25"/>
      <c r="P25"/>
    </row>
    <row r="26" spans="1:16" s="2" customFormat="1" ht="23.25" x14ac:dyDescent="0.35">
      <c r="A26" s="63" t="s">
        <v>1</v>
      </c>
      <c r="B26" s="63"/>
      <c r="C26" s="63"/>
      <c r="D26" s="63"/>
      <c r="G26"/>
      <c r="H26"/>
      <c r="I26"/>
      <c r="J26"/>
      <c r="K26"/>
      <c r="L26"/>
      <c r="M26"/>
      <c r="N26"/>
      <c r="O26"/>
      <c r="P26"/>
    </row>
    <row r="27" spans="1:16" x14ac:dyDescent="0.3">
      <c r="G27"/>
      <c r="H27"/>
      <c r="I27"/>
      <c r="J27"/>
      <c r="K27"/>
      <c r="L27"/>
      <c r="M27"/>
      <c r="N27"/>
      <c r="O27"/>
      <c r="P27"/>
    </row>
    <row r="28" spans="1:16" x14ac:dyDescent="0.3">
      <c r="G28"/>
      <c r="H28"/>
      <c r="I28"/>
      <c r="J28"/>
      <c r="K28"/>
      <c r="L28"/>
      <c r="M28"/>
      <c r="N28"/>
      <c r="O28"/>
      <c r="P28"/>
    </row>
    <row r="29" spans="1:16" x14ac:dyDescent="0.3">
      <c r="G29"/>
      <c r="H29"/>
      <c r="I29"/>
      <c r="J29"/>
      <c r="K29"/>
      <c r="L29"/>
      <c r="M29"/>
      <c r="N29"/>
      <c r="O29"/>
      <c r="P29"/>
    </row>
    <row r="30" spans="1:16" x14ac:dyDescent="0.3">
      <c r="G30"/>
      <c r="H30"/>
      <c r="I30"/>
      <c r="J30"/>
      <c r="K30"/>
      <c r="L30"/>
      <c r="M30"/>
      <c r="N30"/>
      <c r="O30"/>
      <c r="P30"/>
    </row>
    <row r="31" spans="1:16" x14ac:dyDescent="0.3">
      <c r="G31"/>
      <c r="H31"/>
      <c r="I31"/>
      <c r="J31"/>
      <c r="K31"/>
      <c r="L31"/>
      <c r="M31"/>
      <c r="N31"/>
      <c r="O31"/>
      <c r="P31"/>
    </row>
    <row r="32" spans="1:16" x14ac:dyDescent="0.3">
      <c r="G32"/>
      <c r="H32"/>
      <c r="I32"/>
      <c r="J32"/>
      <c r="K32"/>
      <c r="L32"/>
      <c r="M32"/>
      <c r="N32"/>
      <c r="O32"/>
      <c r="P32"/>
    </row>
    <row r="33" spans="7:16" x14ac:dyDescent="0.3">
      <c r="G33"/>
      <c r="H33"/>
      <c r="I33"/>
      <c r="J33"/>
      <c r="K33"/>
      <c r="L33"/>
      <c r="M33"/>
      <c r="N33"/>
      <c r="O33"/>
      <c r="P33"/>
    </row>
    <row r="34" spans="7:16" x14ac:dyDescent="0.3">
      <c r="G34"/>
      <c r="H34"/>
      <c r="I34"/>
      <c r="J34"/>
      <c r="K34"/>
      <c r="L34"/>
      <c r="M34"/>
      <c r="N34"/>
      <c r="O34"/>
      <c r="P34"/>
    </row>
    <row r="35" spans="7:16" x14ac:dyDescent="0.3">
      <c r="G35"/>
      <c r="H35"/>
      <c r="I35"/>
      <c r="J35"/>
      <c r="K35"/>
      <c r="L35"/>
      <c r="M35"/>
      <c r="N35"/>
      <c r="O35"/>
      <c r="P35"/>
    </row>
    <row r="36" spans="7:16" x14ac:dyDescent="0.3">
      <c r="G36"/>
      <c r="H36"/>
      <c r="I36"/>
      <c r="J36"/>
      <c r="K36"/>
      <c r="L36"/>
      <c r="M36"/>
      <c r="N36"/>
      <c r="O36"/>
      <c r="P36"/>
    </row>
    <row r="37" spans="7:16" x14ac:dyDescent="0.3">
      <c r="G37"/>
      <c r="H37"/>
      <c r="I37"/>
      <c r="J37"/>
      <c r="K37"/>
      <c r="L37"/>
      <c r="M37"/>
      <c r="N37"/>
      <c r="O37"/>
      <c r="P37"/>
    </row>
    <row r="38" spans="7:16" x14ac:dyDescent="0.3">
      <c r="G38"/>
      <c r="H38"/>
      <c r="I38"/>
      <c r="J38"/>
      <c r="K38"/>
      <c r="L38"/>
      <c r="M38"/>
      <c r="N38"/>
      <c r="O38"/>
      <c r="P38"/>
    </row>
  </sheetData>
  <mergeCells count="2">
    <mergeCell ref="A25:E25"/>
    <mergeCell ref="A26:D26"/>
  </mergeCells>
  <phoneticPr fontId="1" type="noConversion"/>
  <hyperlinks>
    <hyperlink ref="A26" r:id="rId1" display="©https://xlworks.net" xr:uid="{E21E4296-25FA-4C0E-BBD3-E1AD572BEA61}"/>
    <hyperlink ref="A25:D25" r:id="rId2" display="https://xlworks.net/excel-function-textafter/" xr:uid="{078B22C5-6566-4815-932E-515C326E2065}"/>
    <hyperlink ref="A25" r:id="rId3" xr:uid="{1A8589F2-47D3-4375-BE5A-A850A19CE4EF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297F-A1BE-4024-A78A-D67E92927132}">
  <dimension ref="A1:P29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3.75" style="5" customWidth="1"/>
    <col min="8" max="8" width="11.875" style="5" bestFit="1" customWidth="1"/>
    <col min="9" max="12" width="11.625" style="5" bestFit="1" customWidth="1"/>
    <col min="13" max="13" width="11.375" style="5" customWidth="1"/>
    <col min="14" max="16" width="9.625" style="5" customWidth="1"/>
    <col min="17" max="16384" width="9" style="5"/>
  </cols>
  <sheetData>
    <row r="1" spans="1:16" ht="26.25" x14ac:dyDescent="0.3">
      <c r="A1" s="3" t="s">
        <v>29</v>
      </c>
    </row>
    <row r="2" spans="1:16" x14ac:dyDescent="0.3">
      <c r="B2" s="8" t="s">
        <v>31</v>
      </c>
      <c r="C2" s="4"/>
    </row>
    <row r="3" spans="1:16" x14ac:dyDescent="0.3">
      <c r="B3" s="8"/>
      <c r="C3" s="4"/>
    </row>
    <row r="4" spans="1:16" ht="17.25" x14ac:dyDescent="0.3">
      <c r="A4" s="10"/>
      <c r="B4" s="11" t="s">
        <v>2</v>
      </c>
      <c r="C4" s="5"/>
      <c r="D4" s="5"/>
      <c r="E4" s="12"/>
      <c r="G4" s="5" t="s">
        <v>26</v>
      </c>
    </row>
    <row r="5" spans="1:16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24" t="str" cm="1">
        <f t="array" ref="G5:M21">_xlfn.PIVOTBY(C5:D21,B5:B21,E5:E21,_xleta.SUM,3,2)</f>
        <v/>
      </c>
      <c r="H5" s="24" t="str">
        <v/>
      </c>
      <c r="I5" s="26" t="str">
        <v>판매일</v>
      </c>
      <c r="J5" s="26" t="str">
        <v/>
      </c>
      <c r="K5" s="26" t="str">
        <v/>
      </c>
      <c r="L5" s="26" t="str">
        <v/>
      </c>
      <c r="M5" s="25" t="str">
        <v/>
      </c>
    </row>
    <row r="6" spans="1:16" x14ac:dyDescent="0.3">
      <c r="B6" s="17">
        <v>44751</v>
      </c>
      <c r="C6" s="18" t="s">
        <v>6</v>
      </c>
      <c r="D6" s="18" t="s">
        <v>5</v>
      </c>
      <c r="E6" s="19">
        <v>406000</v>
      </c>
      <c r="G6" s="28" t="str">
        <v/>
      </c>
      <c r="H6" s="28" t="str">
        <v/>
      </c>
      <c r="I6" s="30">
        <v>44751</v>
      </c>
      <c r="J6" s="30">
        <v>44763</v>
      </c>
      <c r="K6" s="30">
        <v>45507</v>
      </c>
      <c r="L6" s="30">
        <v>45509</v>
      </c>
      <c r="M6" s="29" t="str">
        <v>합계</v>
      </c>
    </row>
    <row r="7" spans="1:16" x14ac:dyDescent="0.3">
      <c r="B7" s="17">
        <v>44751</v>
      </c>
      <c r="C7" s="18" t="s">
        <v>6</v>
      </c>
      <c r="D7" s="18" t="s">
        <v>9</v>
      </c>
      <c r="E7" s="19">
        <v>370000</v>
      </c>
      <c r="G7" s="28" t="str">
        <v>거래처</v>
      </c>
      <c r="H7" s="28" t="str">
        <v>상품</v>
      </c>
      <c r="I7" s="29" t="str">
        <v>판매금액</v>
      </c>
      <c r="J7" s="29" t="str">
        <v>판매금액</v>
      </c>
      <c r="K7" s="29" t="str">
        <v>판매금액</v>
      </c>
      <c r="L7" s="29" t="str">
        <v>판매금액</v>
      </c>
      <c r="M7" s="29" t="str">
        <v>판매금액</v>
      </c>
    </row>
    <row r="8" spans="1:16" x14ac:dyDescent="0.3">
      <c r="B8" s="17">
        <v>44751</v>
      </c>
      <c r="C8" s="18" t="s">
        <v>6</v>
      </c>
      <c r="D8" s="18" t="s">
        <v>10</v>
      </c>
      <c r="E8" s="19">
        <v>285000</v>
      </c>
      <c r="G8" s="23" t="str">
        <v>강남지사</v>
      </c>
      <c r="H8" s="23" t="str">
        <v>노트</v>
      </c>
      <c r="I8" s="27">
        <v>406000</v>
      </c>
      <c r="J8" s="27" t="str">
        <v/>
      </c>
      <c r="K8" s="27">
        <v>888000</v>
      </c>
      <c r="L8" s="27" t="str">
        <v/>
      </c>
      <c r="M8" s="27">
        <v>1294000</v>
      </c>
    </row>
    <row r="9" spans="1:16" x14ac:dyDescent="0.3">
      <c r="B9" s="17">
        <v>44763</v>
      </c>
      <c r="C9" s="18" t="s">
        <v>7</v>
      </c>
      <c r="D9" s="18" t="s">
        <v>5</v>
      </c>
      <c r="E9" s="19">
        <v>453000</v>
      </c>
      <c r="G9" s="23" t="str">
        <v>강남지사</v>
      </c>
      <c r="H9" s="23" t="str">
        <v>사무기기</v>
      </c>
      <c r="I9" s="27">
        <v>285000</v>
      </c>
      <c r="J9" s="27" t="str">
        <v/>
      </c>
      <c r="K9" s="27" t="str">
        <v/>
      </c>
      <c r="L9" s="27" t="str">
        <v/>
      </c>
      <c r="M9" s="27">
        <v>285000</v>
      </c>
    </row>
    <row r="10" spans="1:16" x14ac:dyDescent="0.3">
      <c r="B10" s="17">
        <v>44763</v>
      </c>
      <c r="C10" s="18" t="s">
        <v>7</v>
      </c>
      <c r="D10" s="18" t="s">
        <v>9</v>
      </c>
      <c r="E10" s="19">
        <v>460000</v>
      </c>
      <c r="G10" s="23" t="str">
        <v>강남지사</v>
      </c>
      <c r="H10" s="23" t="str">
        <v>필기구</v>
      </c>
      <c r="I10" s="27">
        <v>370000</v>
      </c>
      <c r="J10" s="27" t="str">
        <v/>
      </c>
      <c r="K10" s="27">
        <v>47000</v>
      </c>
      <c r="L10" s="27" t="str">
        <v/>
      </c>
      <c r="M10" s="27">
        <v>417000</v>
      </c>
    </row>
    <row r="11" spans="1:16" x14ac:dyDescent="0.3">
      <c r="B11" s="17">
        <v>44763</v>
      </c>
      <c r="C11" s="18" t="s">
        <v>8</v>
      </c>
      <c r="D11" s="18" t="s">
        <v>5</v>
      </c>
      <c r="E11" s="19">
        <v>617000</v>
      </c>
      <c r="G11" s="28" t="str">
        <v>강남지사</v>
      </c>
      <c r="H11" s="28" t="str">
        <v/>
      </c>
      <c r="I11" s="29">
        <v>1061000</v>
      </c>
      <c r="J11" s="29" t="str">
        <v/>
      </c>
      <c r="K11" s="29">
        <v>935000</v>
      </c>
      <c r="L11" s="29" t="str">
        <v/>
      </c>
      <c r="M11" s="29">
        <v>1996000</v>
      </c>
    </row>
    <row r="12" spans="1:16" x14ac:dyDescent="0.3">
      <c r="B12" s="17">
        <v>44763</v>
      </c>
      <c r="C12" s="18" t="s">
        <v>8</v>
      </c>
      <c r="D12" s="18" t="s">
        <v>9</v>
      </c>
      <c r="E12" s="19">
        <v>172000</v>
      </c>
      <c r="G12" s="18" t="str">
        <v>서대문지사</v>
      </c>
      <c r="H12" s="18" t="str">
        <v>노트</v>
      </c>
      <c r="I12" s="19" t="str">
        <v/>
      </c>
      <c r="J12" s="19">
        <v>453000</v>
      </c>
      <c r="K12" s="19">
        <v>751000</v>
      </c>
      <c r="L12" s="19" t="str">
        <v/>
      </c>
      <c r="M12" s="19">
        <v>1204000</v>
      </c>
      <c r="N12"/>
      <c r="O12"/>
      <c r="P12"/>
    </row>
    <row r="13" spans="1:16" x14ac:dyDescent="0.3">
      <c r="B13" s="17">
        <v>45507</v>
      </c>
      <c r="C13" s="18" t="s">
        <v>6</v>
      </c>
      <c r="D13" s="18" t="s">
        <v>5</v>
      </c>
      <c r="E13" s="19">
        <v>888000</v>
      </c>
      <c r="G13" s="18" t="str">
        <v>서대문지사</v>
      </c>
      <c r="H13" s="18" t="str">
        <v>사무기기</v>
      </c>
      <c r="I13" s="19" t="str">
        <v/>
      </c>
      <c r="J13" s="19" t="str">
        <v/>
      </c>
      <c r="K13" s="19">
        <v>797000</v>
      </c>
      <c r="L13" s="19" t="str">
        <v/>
      </c>
      <c r="M13" s="19">
        <v>797000</v>
      </c>
      <c r="N13"/>
      <c r="O13"/>
      <c r="P13"/>
    </row>
    <row r="14" spans="1:16" x14ac:dyDescent="0.3">
      <c r="B14" s="17">
        <v>45507</v>
      </c>
      <c r="C14" s="18" t="s">
        <v>6</v>
      </c>
      <c r="D14" s="18" t="s">
        <v>9</v>
      </c>
      <c r="E14" s="19">
        <v>47000</v>
      </c>
      <c r="G14" s="18" t="str">
        <v>서대문지사</v>
      </c>
      <c r="H14" s="18" t="str">
        <v>필기구</v>
      </c>
      <c r="I14" s="19" t="str">
        <v/>
      </c>
      <c r="J14" s="19">
        <v>460000</v>
      </c>
      <c r="K14" s="19">
        <v>900000</v>
      </c>
      <c r="L14" s="19" t="str">
        <v/>
      </c>
      <c r="M14" s="19">
        <v>1360000</v>
      </c>
      <c r="N14"/>
      <c r="O14"/>
      <c r="P14"/>
    </row>
    <row r="15" spans="1:16" x14ac:dyDescent="0.3">
      <c r="B15" s="17">
        <v>45507</v>
      </c>
      <c r="C15" s="18" t="s">
        <v>7</v>
      </c>
      <c r="D15" s="18" t="s">
        <v>5</v>
      </c>
      <c r="E15" s="19">
        <v>751000</v>
      </c>
      <c r="G15" s="31" t="str">
        <v>서대문지사</v>
      </c>
      <c r="H15" s="31" t="str">
        <v/>
      </c>
      <c r="I15" s="32" t="str">
        <v/>
      </c>
      <c r="J15" s="32">
        <v>913000</v>
      </c>
      <c r="K15" s="32">
        <v>2448000</v>
      </c>
      <c r="L15" s="32" t="str">
        <v/>
      </c>
      <c r="M15" s="32">
        <v>3361000</v>
      </c>
      <c r="N15"/>
      <c r="O15"/>
      <c r="P15"/>
    </row>
    <row r="16" spans="1:16" x14ac:dyDescent="0.3">
      <c r="B16" s="17">
        <v>45507</v>
      </c>
      <c r="C16" s="18" t="s">
        <v>7</v>
      </c>
      <c r="D16" s="18" t="s">
        <v>9</v>
      </c>
      <c r="E16" s="19">
        <v>900000</v>
      </c>
      <c r="G16" s="18" t="str">
        <v>송파지사</v>
      </c>
      <c r="H16" s="18" t="str">
        <v>기타</v>
      </c>
      <c r="I16" s="19" t="str">
        <v/>
      </c>
      <c r="J16" s="19" t="str">
        <v/>
      </c>
      <c r="K16" s="19" t="str">
        <v/>
      </c>
      <c r="L16" s="19">
        <v>587000</v>
      </c>
      <c r="M16" s="19">
        <v>587000</v>
      </c>
      <c r="N16"/>
      <c r="O16"/>
      <c r="P16"/>
    </row>
    <row r="17" spans="1:16" x14ac:dyDescent="0.3">
      <c r="B17" s="17">
        <v>45507</v>
      </c>
      <c r="C17" s="18" t="s">
        <v>7</v>
      </c>
      <c r="D17" s="18" t="s">
        <v>10</v>
      </c>
      <c r="E17" s="19">
        <v>797000</v>
      </c>
      <c r="G17" s="18" t="str">
        <v>송파지사</v>
      </c>
      <c r="H17" s="18" t="str">
        <v>노트</v>
      </c>
      <c r="I17" s="18" t="str">
        <v/>
      </c>
      <c r="J17" s="18">
        <v>617000</v>
      </c>
      <c r="K17" s="18" t="str">
        <v/>
      </c>
      <c r="L17" s="18">
        <v>780000</v>
      </c>
      <c r="M17" s="18">
        <v>1397000</v>
      </c>
      <c r="N17"/>
      <c r="O17"/>
      <c r="P17"/>
    </row>
    <row r="18" spans="1:16" x14ac:dyDescent="0.3">
      <c r="B18" s="17">
        <v>45509</v>
      </c>
      <c r="C18" s="18" t="s">
        <v>8</v>
      </c>
      <c r="D18" s="18" t="s">
        <v>5</v>
      </c>
      <c r="E18" s="19">
        <v>780000</v>
      </c>
      <c r="G18" s="18" t="str">
        <v>송파지사</v>
      </c>
      <c r="H18" s="18" t="str">
        <v>사무기기</v>
      </c>
      <c r="I18" s="18" t="str">
        <v/>
      </c>
      <c r="J18" s="23" t="str">
        <v/>
      </c>
      <c r="K18" s="23" t="str">
        <v/>
      </c>
      <c r="L18" s="23">
        <v>400000</v>
      </c>
      <c r="M18" s="23">
        <v>400000</v>
      </c>
    </row>
    <row r="19" spans="1:16" x14ac:dyDescent="0.3">
      <c r="B19" s="17">
        <v>45509</v>
      </c>
      <c r="C19" s="18" t="s">
        <v>8</v>
      </c>
      <c r="D19" s="18" t="s">
        <v>9</v>
      </c>
      <c r="E19" s="19">
        <v>459000</v>
      </c>
      <c r="G19" s="18" t="str">
        <v>송파지사</v>
      </c>
      <c r="H19" s="18" t="str">
        <v>필기구</v>
      </c>
      <c r="I19" s="18" t="str">
        <v/>
      </c>
      <c r="J19" s="23">
        <v>172000</v>
      </c>
      <c r="K19" s="23" t="str">
        <v/>
      </c>
      <c r="L19" s="23">
        <v>459000</v>
      </c>
      <c r="M19" s="23">
        <v>631000</v>
      </c>
    </row>
    <row r="20" spans="1:16" x14ac:dyDescent="0.3">
      <c r="B20" s="17">
        <v>45509</v>
      </c>
      <c r="C20" s="18" t="s">
        <v>8</v>
      </c>
      <c r="D20" s="18" t="s">
        <v>10</v>
      </c>
      <c r="E20" s="19">
        <v>400000</v>
      </c>
      <c r="G20" s="31" t="str">
        <v>송파지사</v>
      </c>
      <c r="H20" s="31" t="str">
        <v/>
      </c>
      <c r="I20" s="31" t="str">
        <v/>
      </c>
      <c r="J20" s="28">
        <v>789000</v>
      </c>
      <c r="K20" s="28" t="str">
        <v/>
      </c>
      <c r="L20" s="28">
        <v>2226000</v>
      </c>
      <c r="M20" s="28">
        <v>3015000</v>
      </c>
    </row>
    <row r="21" spans="1:16" x14ac:dyDescent="0.3">
      <c r="B21" s="17">
        <v>45509</v>
      </c>
      <c r="C21" s="18" t="s">
        <v>8</v>
      </c>
      <c r="D21" s="18" t="s">
        <v>11</v>
      </c>
      <c r="E21" s="19">
        <v>587000</v>
      </c>
      <c r="G21" s="33" t="str">
        <v>총합계</v>
      </c>
      <c r="H21" s="33" t="str">
        <v/>
      </c>
      <c r="I21" s="33">
        <v>1061000</v>
      </c>
      <c r="J21" s="34">
        <v>1702000</v>
      </c>
      <c r="K21" s="34">
        <v>3383000</v>
      </c>
      <c r="L21" s="34">
        <v>2226000</v>
      </c>
      <c r="M21" s="34">
        <v>8372000</v>
      </c>
    </row>
    <row r="22" spans="1:16" x14ac:dyDescent="0.3">
      <c r="B22"/>
      <c r="G22"/>
      <c r="H22"/>
      <c r="I22"/>
    </row>
    <row r="23" spans="1:16" x14ac:dyDescent="0.3">
      <c r="B23"/>
      <c r="G23"/>
      <c r="H23"/>
      <c r="I23"/>
    </row>
    <row r="24" spans="1:16" ht="23.25" x14ac:dyDescent="0.35">
      <c r="A24" s="1" t="s">
        <v>0</v>
      </c>
      <c r="B24" s="9"/>
      <c r="C24" s="6"/>
      <c r="G24"/>
      <c r="H24"/>
      <c r="I24"/>
    </row>
    <row r="25" spans="1:16" s="2" customFormat="1" ht="20.25" x14ac:dyDescent="0.35">
      <c r="A25" s="62" t="s">
        <v>25</v>
      </c>
      <c r="B25" s="62"/>
      <c r="C25" s="62"/>
      <c r="D25" s="62"/>
      <c r="E25" s="62"/>
      <c r="G25"/>
      <c r="H25"/>
      <c r="I25"/>
    </row>
    <row r="26" spans="1:16" s="2" customFormat="1" ht="23.25" x14ac:dyDescent="0.35">
      <c r="A26" s="63" t="s">
        <v>1</v>
      </c>
      <c r="B26" s="63"/>
      <c r="C26" s="63"/>
      <c r="D26" s="63"/>
      <c r="G26"/>
      <c r="H26"/>
      <c r="I26"/>
    </row>
    <row r="27" spans="1:16" x14ac:dyDescent="0.3">
      <c r="G27"/>
      <c r="H27"/>
      <c r="I27"/>
    </row>
    <row r="28" spans="1:16" x14ac:dyDescent="0.3">
      <c r="G28"/>
      <c r="H28"/>
      <c r="I28"/>
    </row>
    <row r="29" spans="1:16" x14ac:dyDescent="0.3">
      <c r="G29"/>
      <c r="H29"/>
      <c r="I29"/>
    </row>
  </sheetData>
  <mergeCells count="2">
    <mergeCell ref="A25:E25"/>
    <mergeCell ref="A26:D26"/>
  </mergeCells>
  <phoneticPr fontId="1" type="noConversion"/>
  <hyperlinks>
    <hyperlink ref="A26" r:id="rId1" display="©https://xlworks.net" xr:uid="{53B06153-EBB1-41C3-B4A1-2E0747871568}"/>
    <hyperlink ref="A25:D25" r:id="rId2" display="https://xlworks.net/excel-function-textafter/" xr:uid="{6620AFD6-5C09-418F-A493-3ACFF28F6934}"/>
    <hyperlink ref="A25" r:id="rId3" xr:uid="{40EE5B60-2F23-43AD-AAEA-FDF7894ED80E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BA9E-D5EB-48B2-847A-DA6C89B7466B}">
  <dimension ref="A1:P29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3.75" style="5" customWidth="1"/>
    <col min="8" max="8" width="11.875" style="5" bestFit="1" customWidth="1"/>
    <col min="9" max="12" width="11.625" style="5" bestFit="1" customWidth="1"/>
    <col min="13" max="13" width="11.375" style="5" customWidth="1"/>
    <col min="14" max="16" width="9.625" style="5" customWidth="1"/>
    <col min="17" max="16384" width="9" style="5"/>
  </cols>
  <sheetData>
    <row r="1" spans="1:16" ht="26.25" x14ac:dyDescent="0.3">
      <c r="A1" s="3" t="s">
        <v>30</v>
      </c>
    </row>
    <row r="2" spans="1:16" x14ac:dyDescent="0.3">
      <c r="B2" s="8" t="s">
        <v>31</v>
      </c>
      <c r="C2" s="4"/>
    </row>
    <row r="3" spans="1:16" x14ac:dyDescent="0.3">
      <c r="B3" s="8"/>
      <c r="C3" s="4"/>
    </row>
    <row r="4" spans="1:16" ht="17.25" x14ac:dyDescent="0.3">
      <c r="A4" s="10"/>
      <c r="B4" s="11" t="s">
        <v>2</v>
      </c>
      <c r="C4" s="5"/>
      <c r="D4" s="5"/>
      <c r="E4" s="12"/>
      <c r="G4" s="5" t="s">
        <v>27</v>
      </c>
    </row>
    <row r="5" spans="1:16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24" t="str" cm="1">
        <f t="array" ref="G5:M21">_xlfn.PIVOTBY(C5:D21,B5:B21,E5:E21,_xleta.SUM,3,2,,,-1)</f>
        <v/>
      </c>
      <c r="H5" s="24" t="str">
        <v/>
      </c>
      <c r="I5" s="26" t="str">
        <v>판매일</v>
      </c>
      <c r="J5" s="26" t="str">
        <v/>
      </c>
      <c r="K5" s="26" t="str">
        <v/>
      </c>
      <c r="L5" s="26" t="str">
        <v/>
      </c>
      <c r="M5" s="25" t="str">
        <v/>
      </c>
    </row>
    <row r="6" spans="1:16" x14ac:dyDescent="0.3">
      <c r="B6" s="17">
        <v>44751</v>
      </c>
      <c r="C6" s="18" t="s">
        <v>6</v>
      </c>
      <c r="D6" s="18" t="s">
        <v>5</v>
      </c>
      <c r="E6" s="19">
        <v>406000</v>
      </c>
      <c r="G6" s="28" t="str">
        <v/>
      </c>
      <c r="H6" s="28" t="str">
        <v/>
      </c>
      <c r="I6" s="30">
        <v>45509</v>
      </c>
      <c r="J6" s="30">
        <v>45507</v>
      </c>
      <c r="K6" s="30">
        <v>44763</v>
      </c>
      <c r="L6" s="30">
        <v>44751</v>
      </c>
      <c r="M6" s="29" t="str">
        <v>합계</v>
      </c>
    </row>
    <row r="7" spans="1:16" x14ac:dyDescent="0.3">
      <c r="B7" s="17">
        <v>44751</v>
      </c>
      <c r="C7" s="18" t="s">
        <v>6</v>
      </c>
      <c r="D7" s="18" t="s">
        <v>9</v>
      </c>
      <c r="E7" s="19">
        <v>370000</v>
      </c>
      <c r="G7" s="28" t="str">
        <v>거래처</v>
      </c>
      <c r="H7" s="28" t="str">
        <v>상품</v>
      </c>
      <c r="I7" s="29" t="str">
        <v>판매금액</v>
      </c>
      <c r="J7" s="29" t="str">
        <v>판매금액</v>
      </c>
      <c r="K7" s="29" t="str">
        <v>판매금액</v>
      </c>
      <c r="L7" s="29" t="str">
        <v>판매금액</v>
      </c>
      <c r="M7" s="29" t="str">
        <v>판매금액</v>
      </c>
    </row>
    <row r="8" spans="1:16" x14ac:dyDescent="0.3">
      <c r="B8" s="17">
        <v>44751</v>
      </c>
      <c r="C8" s="18" t="s">
        <v>6</v>
      </c>
      <c r="D8" s="18" t="s">
        <v>10</v>
      </c>
      <c r="E8" s="19">
        <v>285000</v>
      </c>
      <c r="G8" s="23" t="str">
        <v>강남지사</v>
      </c>
      <c r="H8" s="23" t="str">
        <v>노트</v>
      </c>
      <c r="I8" s="27" t="str">
        <v/>
      </c>
      <c r="J8" s="27">
        <v>888000</v>
      </c>
      <c r="K8" s="27" t="str">
        <v/>
      </c>
      <c r="L8" s="27">
        <v>406000</v>
      </c>
      <c r="M8" s="27">
        <v>1294000</v>
      </c>
    </row>
    <row r="9" spans="1:16" x14ac:dyDescent="0.3">
      <c r="B9" s="17">
        <v>44763</v>
      </c>
      <c r="C9" s="18" t="s">
        <v>7</v>
      </c>
      <c r="D9" s="18" t="s">
        <v>5</v>
      </c>
      <c r="E9" s="19">
        <v>453000</v>
      </c>
      <c r="G9" s="23" t="str">
        <v>강남지사</v>
      </c>
      <c r="H9" s="23" t="str">
        <v>사무기기</v>
      </c>
      <c r="I9" s="27" t="str">
        <v/>
      </c>
      <c r="J9" s="27" t="str">
        <v/>
      </c>
      <c r="K9" s="27" t="str">
        <v/>
      </c>
      <c r="L9" s="27">
        <v>285000</v>
      </c>
      <c r="M9" s="27">
        <v>285000</v>
      </c>
    </row>
    <row r="10" spans="1:16" x14ac:dyDescent="0.3">
      <c r="B10" s="17">
        <v>44763</v>
      </c>
      <c r="C10" s="18" t="s">
        <v>7</v>
      </c>
      <c r="D10" s="18" t="s">
        <v>9</v>
      </c>
      <c r="E10" s="19">
        <v>460000</v>
      </c>
      <c r="G10" s="23" t="str">
        <v>강남지사</v>
      </c>
      <c r="H10" s="23" t="str">
        <v>필기구</v>
      </c>
      <c r="I10" s="27" t="str">
        <v/>
      </c>
      <c r="J10" s="27">
        <v>47000</v>
      </c>
      <c r="K10" s="27" t="str">
        <v/>
      </c>
      <c r="L10" s="27">
        <v>370000</v>
      </c>
      <c r="M10" s="27">
        <v>417000</v>
      </c>
    </row>
    <row r="11" spans="1:16" x14ac:dyDescent="0.3">
      <c r="B11" s="17">
        <v>44763</v>
      </c>
      <c r="C11" s="18" t="s">
        <v>8</v>
      </c>
      <c r="D11" s="18" t="s">
        <v>5</v>
      </c>
      <c r="E11" s="19">
        <v>617000</v>
      </c>
      <c r="G11" s="28" t="str">
        <v>강남지사</v>
      </c>
      <c r="H11" s="28" t="str">
        <v/>
      </c>
      <c r="I11" s="29" t="str">
        <v/>
      </c>
      <c r="J11" s="29">
        <v>935000</v>
      </c>
      <c r="K11" s="29" t="str">
        <v/>
      </c>
      <c r="L11" s="29">
        <v>1061000</v>
      </c>
      <c r="M11" s="29">
        <v>1996000</v>
      </c>
    </row>
    <row r="12" spans="1:16" x14ac:dyDescent="0.3">
      <c r="B12" s="17">
        <v>44763</v>
      </c>
      <c r="C12" s="18" t="s">
        <v>8</v>
      </c>
      <c r="D12" s="18" t="s">
        <v>9</v>
      </c>
      <c r="E12" s="19">
        <v>172000</v>
      </c>
      <c r="G12" s="18" t="str">
        <v>서대문지사</v>
      </c>
      <c r="H12" s="18" t="str">
        <v>노트</v>
      </c>
      <c r="I12" s="19" t="str">
        <v/>
      </c>
      <c r="J12" s="19">
        <v>751000</v>
      </c>
      <c r="K12" s="19">
        <v>453000</v>
      </c>
      <c r="L12" s="19" t="str">
        <v/>
      </c>
      <c r="M12" s="19">
        <v>1204000</v>
      </c>
      <c r="N12"/>
      <c r="O12"/>
      <c r="P12"/>
    </row>
    <row r="13" spans="1:16" x14ac:dyDescent="0.3">
      <c r="B13" s="17">
        <v>45507</v>
      </c>
      <c r="C13" s="18" t="s">
        <v>6</v>
      </c>
      <c r="D13" s="18" t="s">
        <v>5</v>
      </c>
      <c r="E13" s="19">
        <v>888000</v>
      </c>
      <c r="G13" s="18" t="str">
        <v>서대문지사</v>
      </c>
      <c r="H13" s="18" t="str">
        <v>사무기기</v>
      </c>
      <c r="I13" s="19" t="str">
        <v/>
      </c>
      <c r="J13" s="19">
        <v>797000</v>
      </c>
      <c r="K13" s="19" t="str">
        <v/>
      </c>
      <c r="L13" s="19" t="str">
        <v/>
      </c>
      <c r="M13" s="19">
        <v>797000</v>
      </c>
      <c r="N13"/>
      <c r="O13"/>
      <c r="P13"/>
    </row>
    <row r="14" spans="1:16" x14ac:dyDescent="0.3">
      <c r="B14" s="17">
        <v>45507</v>
      </c>
      <c r="C14" s="18" t="s">
        <v>6</v>
      </c>
      <c r="D14" s="18" t="s">
        <v>9</v>
      </c>
      <c r="E14" s="19">
        <v>47000</v>
      </c>
      <c r="G14" s="18" t="str">
        <v>서대문지사</v>
      </c>
      <c r="H14" s="18" t="str">
        <v>필기구</v>
      </c>
      <c r="I14" s="19" t="str">
        <v/>
      </c>
      <c r="J14" s="19">
        <v>900000</v>
      </c>
      <c r="K14" s="19">
        <v>460000</v>
      </c>
      <c r="L14" s="19" t="str">
        <v/>
      </c>
      <c r="M14" s="19">
        <v>1360000</v>
      </c>
      <c r="N14"/>
      <c r="O14"/>
      <c r="P14"/>
    </row>
    <row r="15" spans="1:16" x14ac:dyDescent="0.3">
      <c r="B15" s="17">
        <v>45507</v>
      </c>
      <c r="C15" s="18" t="s">
        <v>7</v>
      </c>
      <c r="D15" s="18" t="s">
        <v>5</v>
      </c>
      <c r="E15" s="19">
        <v>751000</v>
      </c>
      <c r="G15" s="31" t="str">
        <v>서대문지사</v>
      </c>
      <c r="H15" s="31" t="str">
        <v/>
      </c>
      <c r="I15" s="32" t="str">
        <v/>
      </c>
      <c r="J15" s="32">
        <v>2448000</v>
      </c>
      <c r="K15" s="32">
        <v>913000</v>
      </c>
      <c r="L15" s="32" t="str">
        <v/>
      </c>
      <c r="M15" s="32">
        <v>3361000</v>
      </c>
      <c r="N15"/>
      <c r="O15"/>
      <c r="P15"/>
    </row>
    <row r="16" spans="1:16" x14ac:dyDescent="0.3">
      <c r="B16" s="17">
        <v>45507</v>
      </c>
      <c r="C16" s="18" t="s">
        <v>7</v>
      </c>
      <c r="D16" s="18" t="s">
        <v>9</v>
      </c>
      <c r="E16" s="19">
        <v>900000</v>
      </c>
      <c r="G16" s="18" t="str">
        <v>송파지사</v>
      </c>
      <c r="H16" s="18" t="str">
        <v>기타</v>
      </c>
      <c r="I16" s="19">
        <v>587000</v>
      </c>
      <c r="J16" s="19" t="str">
        <v/>
      </c>
      <c r="K16" s="19" t="str">
        <v/>
      </c>
      <c r="L16" s="19" t="str">
        <v/>
      </c>
      <c r="M16" s="19">
        <v>587000</v>
      </c>
      <c r="N16"/>
      <c r="O16"/>
      <c r="P16"/>
    </row>
    <row r="17" spans="1:16" x14ac:dyDescent="0.3">
      <c r="B17" s="17">
        <v>45507</v>
      </c>
      <c r="C17" s="18" t="s">
        <v>7</v>
      </c>
      <c r="D17" s="18" t="s">
        <v>10</v>
      </c>
      <c r="E17" s="19">
        <v>797000</v>
      </c>
      <c r="G17" s="18" t="str">
        <v>송파지사</v>
      </c>
      <c r="H17" s="18" t="str">
        <v>노트</v>
      </c>
      <c r="I17" s="18">
        <v>780000</v>
      </c>
      <c r="J17" s="18" t="str">
        <v/>
      </c>
      <c r="K17" s="18">
        <v>617000</v>
      </c>
      <c r="L17" s="18" t="str">
        <v/>
      </c>
      <c r="M17" s="18">
        <v>1397000</v>
      </c>
      <c r="N17"/>
      <c r="O17"/>
      <c r="P17"/>
    </row>
    <row r="18" spans="1:16" x14ac:dyDescent="0.3">
      <c r="B18" s="17">
        <v>45509</v>
      </c>
      <c r="C18" s="18" t="s">
        <v>8</v>
      </c>
      <c r="D18" s="18" t="s">
        <v>5</v>
      </c>
      <c r="E18" s="19">
        <v>780000</v>
      </c>
      <c r="G18" s="18" t="str">
        <v>송파지사</v>
      </c>
      <c r="H18" s="18" t="str">
        <v>사무기기</v>
      </c>
      <c r="I18" s="18">
        <v>400000</v>
      </c>
      <c r="J18" s="23" t="str">
        <v/>
      </c>
      <c r="K18" s="23" t="str">
        <v/>
      </c>
      <c r="L18" s="23" t="str">
        <v/>
      </c>
      <c r="M18" s="23">
        <v>400000</v>
      </c>
    </row>
    <row r="19" spans="1:16" x14ac:dyDescent="0.3">
      <c r="B19" s="17">
        <v>45509</v>
      </c>
      <c r="C19" s="18" t="s">
        <v>8</v>
      </c>
      <c r="D19" s="18" t="s">
        <v>9</v>
      </c>
      <c r="E19" s="19">
        <v>459000</v>
      </c>
      <c r="G19" s="18" t="str">
        <v>송파지사</v>
      </c>
      <c r="H19" s="18" t="str">
        <v>필기구</v>
      </c>
      <c r="I19" s="18">
        <v>459000</v>
      </c>
      <c r="J19" s="23" t="str">
        <v/>
      </c>
      <c r="K19" s="23">
        <v>172000</v>
      </c>
      <c r="L19" s="23" t="str">
        <v/>
      </c>
      <c r="M19" s="23">
        <v>631000</v>
      </c>
    </row>
    <row r="20" spans="1:16" x14ac:dyDescent="0.3">
      <c r="B20" s="17">
        <v>45509</v>
      </c>
      <c r="C20" s="18" t="s">
        <v>8</v>
      </c>
      <c r="D20" s="18" t="s">
        <v>10</v>
      </c>
      <c r="E20" s="19">
        <v>400000</v>
      </c>
      <c r="G20" s="31" t="str">
        <v>송파지사</v>
      </c>
      <c r="H20" s="31" t="str">
        <v/>
      </c>
      <c r="I20" s="31">
        <v>2226000</v>
      </c>
      <c r="J20" s="28" t="str">
        <v/>
      </c>
      <c r="K20" s="28">
        <v>789000</v>
      </c>
      <c r="L20" s="28" t="str">
        <v/>
      </c>
      <c r="M20" s="28">
        <v>3015000</v>
      </c>
    </row>
    <row r="21" spans="1:16" x14ac:dyDescent="0.3">
      <c r="B21" s="17">
        <v>45509</v>
      </c>
      <c r="C21" s="18" t="s">
        <v>8</v>
      </c>
      <c r="D21" s="18" t="s">
        <v>11</v>
      </c>
      <c r="E21" s="19">
        <v>587000</v>
      </c>
      <c r="G21" s="33" t="str">
        <v>총합계</v>
      </c>
      <c r="H21" s="33" t="str">
        <v/>
      </c>
      <c r="I21" s="33">
        <v>2226000</v>
      </c>
      <c r="J21" s="34">
        <v>3383000</v>
      </c>
      <c r="K21" s="34">
        <v>1702000</v>
      </c>
      <c r="L21" s="34">
        <v>1061000</v>
      </c>
      <c r="M21" s="34">
        <v>8372000</v>
      </c>
    </row>
    <row r="22" spans="1:16" x14ac:dyDescent="0.3">
      <c r="B22"/>
      <c r="G22"/>
      <c r="H22"/>
      <c r="I22"/>
    </row>
    <row r="23" spans="1:16" x14ac:dyDescent="0.3">
      <c r="B23"/>
      <c r="G23"/>
      <c r="H23"/>
      <c r="I23"/>
    </row>
    <row r="24" spans="1:16" ht="23.25" x14ac:dyDescent="0.35">
      <c r="A24" s="1" t="s">
        <v>0</v>
      </c>
      <c r="B24" s="9"/>
      <c r="C24" s="6"/>
      <c r="G24"/>
      <c r="H24"/>
      <c r="I24"/>
    </row>
    <row r="25" spans="1:16" s="2" customFormat="1" ht="20.25" x14ac:dyDescent="0.35">
      <c r="A25" s="62" t="s">
        <v>25</v>
      </c>
      <c r="B25" s="62"/>
      <c r="C25" s="62"/>
      <c r="D25" s="62"/>
      <c r="E25" s="62"/>
      <c r="G25"/>
      <c r="H25"/>
      <c r="I25"/>
    </row>
    <row r="26" spans="1:16" s="2" customFormat="1" ht="23.25" x14ac:dyDescent="0.35">
      <c r="A26" s="63" t="s">
        <v>1</v>
      </c>
      <c r="B26" s="63"/>
      <c r="C26" s="63"/>
      <c r="D26" s="63"/>
      <c r="G26"/>
      <c r="H26"/>
      <c r="I26"/>
    </row>
    <row r="27" spans="1:16" x14ac:dyDescent="0.3">
      <c r="G27"/>
      <c r="H27"/>
      <c r="I27"/>
    </row>
    <row r="28" spans="1:16" x14ac:dyDescent="0.3">
      <c r="G28"/>
      <c r="H28"/>
      <c r="I28"/>
    </row>
    <row r="29" spans="1:16" x14ac:dyDescent="0.3">
      <c r="G29"/>
      <c r="H29"/>
      <c r="I29"/>
    </row>
  </sheetData>
  <mergeCells count="2">
    <mergeCell ref="A25:E25"/>
    <mergeCell ref="A26:D26"/>
  </mergeCells>
  <phoneticPr fontId="1" type="noConversion"/>
  <hyperlinks>
    <hyperlink ref="A26" r:id="rId1" display="©https://xlworks.net" xr:uid="{BBAA7577-CA7C-4E8B-BC60-C6E85F30BECF}"/>
    <hyperlink ref="A25:D25" r:id="rId2" display="https://xlworks.net/excel-function-textafter/" xr:uid="{CFB6B86B-4D6B-42EB-86DA-8DA6F48EC433}"/>
    <hyperlink ref="A25" r:id="rId3" xr:uid="{F47F18A2-71EC-4DC3-934E-9E07D6A2E536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81B9-2EF4-4B77-A480-A210FE602929}">
  <dimension ref="A1:N29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3.75" style="5" customWidth="1"/>
    <col min="8" max="8" width="12" style="5" bestFit="1" customWidth="1"/>
    <col min="9" max="12" width="11.5" style="5" bestFit="1" customWidth="1"/>
    <col min="13" max="13" width="9.625" style="5" customWidth="1"/>
    <col min="14" max="16384" width="9" style="5"/>
  </cols>
  <sheetData>
    <row r="1" spans="1:14" ht="26.25" x14ac:dyDescent="0.3">
      <c r="A1" s="3" t="s">
        <v>35</v>
      </c>
    </row>
    <row r="2" spans="1:14" x14ac:dyDescent="0.3">
      <c r="B2" s="8" t="s">
        <v>31</v>
      </c>
      <c r="C2" s="4"/>
    </row>
    <row r="3" spans="1:14" x14ac:dyDescent="0.3">
      <c r="B3" s="8"/>
      <c r="C3" s="4"/>
    </row>
    <row r="4" spans="1:14" ht="17.25" x14ac:dyDescent="0.3">
      <c r="A4" s="10"/>
      <c r="B4" s="11" t="s">
        <v>2</v>
      </c>
      <c r="C4" s="5"/>
      <c r="D4" s="5"/>
      <c r="E4" s="12"/>
      <c r="G4" s="37" t="s">
        <v>37</v>
      </c>
    </row>
    <row r="5" spans="1:14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5" t="str" cm="1">
        <f t="array" ref="G5:I9">_xlfn.PIVOTBY(C5:C21,D5:D21,E5:E21,_xleta.SUM,,,,,,D5:D21="노트")</f>
        <v/>
      </c>
      <c r="H5" s="5" t="str">
        <v>노트</v>
      </c>
      <c r="I5" s="5" t="str">
        <v>합계</v>
      </c>
      <c r="J5" s="5"/>
      <c r="K5" s="5"/>
      <c r="L5" s="5"/>
      <c r="M5" s="21"/>
    </row>
    <row r="6" spans="1:14" x14ac:dyDescent="0.3">
      <c r="B6" s="17">
        <v>44751</v>
      </c>
      <c r="C6" s="18" t="s">
        <v>6</v>
      </c>
      <c r="D6" s="18" t="s">
        <v>5</v>
      </c>
      <c r="E6" s="19">
        <v>406000</v>
      </c>
      <c r="G6" s="5" t="str">
        <v>강남지사</v>
      </c>
      <c r="H6" s="5">
        <v>1294000</v>
      </c>
      <c r="I6" s="5">
        <v>1294000</v>
      </c>
    </row>
    <row r="7" spans="1:14" x14ac:dyDescent="0.3">
      <c r="B7" s="17">
        <v>44751</v>
      </c>
      <c r="C7" s="18" t="s">
        <v>6</v>
      </c>
      <c r="D7" s="18" t="s">
        <v>9</v>
      </c>
      <c r="E7" s="19">
        <v>370000</v>
      </c>
      <c r="G7" s="5" t="str">
        <v>서대문지사</v>
      </c>
      <c r="H7" s="5">
        <v>1204000</v>
      </c>
      <c r="I7" s="5">
        <v>1204000</v>
      </c>
    </row>
    <row r="8" spans="1:14" x14ac:dyDescent="0.3">
      <c r="B8" s="17">
        <v>44751</v>
      </c>
      <c r="C8" s="18" t="s">
        <v>6</v>
      </c>
      <c r="D8" s="18" t="s">
        <v>10</v>
      </c>
      <c r="E8" s="19">
        <v>285000</v>
      </c>
      <c r="G8" s="5" t="str">
        <v>송파지사</v>
      </c>
      <c r="H8" s="5">
        <v>1397000</v>
      </c>
      <c r="I8" s="5">
        <v>1397000</v>
      </c>
    </row>
    <row r="9" spans="1:14" x14ac:dyDescent="0.3">
      <c r="B9" s="17">
        <v>44763</v>
      </c>
      <c r="C9" s="18" t="s">
        <v>7</v>
      </c>
      <c r="D9" s="18" t="s">
        <v>5</v>
      </c>
      <c r="E9" s="19">
        <v>453000</v>
      </c>
      <c r="G9" s="5" t="str">
        <v>합계</v>
      </c>
      <c r="H9" s="5">
        <v>3895000</v>
      </c>
      <c r="I9" s="5">
        <v>3895000</v>
      </c>
    </row>
    <row r="10" spans="1:14" x14ac:dyDescent="0.3">
      <c r="B10" s="17">
        <v>44763</v>
      </c>
      <c r="C10" s="18" t="s">
        <v>7</v>
      </c>
      <c r="D10" s="18" t="s">
        <v>9</v>
      </c>
      <c r="E10" s="19">
        <v>460000</v>
      </c>
    </row>
    <row r="11" spans="1:14" ht="17.25" x14ac:dyDescent="0.3">
      <c r="B11" s="17">
        <v>44763</v>
      </c>
      <c r="C11" s="18" t="s">
        <v>8</v>
      </c>
      <c r="D11" s="18" t="s">
        <v>5</v>
      </c>
      <c r="E11" s="19">
        <v>617000</v>
      </c>
      <c r="G11" s="37" t="s">
        <v>38</v>
      </c>
    </row>
    <row r="12" spans="1:14" x14ac:dyDescent="0.3">
      <c r="B12" s="17">
        <v>44763</v>
      </c>
      <c r="C12" s="18" t="s">
        <v>8</v>
      </c>
      <c r="D12" s="18" t="s">
        <v>9</v>
      </c>
      <c r="E12" s="19">
        <v>172000</v>
      </c>
      <c r="G12" t="str" cm="1">
        <f t="array" ref="G12:K16">_xlfn.PIVOTBY(C5:C21,D5:D21,E5:E21,_xleta.SUM,,,,,,D5:D21&lt;&gt;"노트")</f>
        <v/>
      </c>
      <c r="H12" t="str">
        <v>기타</v>
      </c>
      <c r="I12" t="str">
        <v>사무기기</v>
      </c>
      <c r="J12" t="str">
        <v>필기구</v>
      </c>
      <c r="K12" t="str">
        <v>합계</v>
      </c>
      <c r="L12"/>
      <c r="M12"/>
    </row>
    <row r="13" spans="1:14" x14ac:dyDescent="0.3">
      <c r="B13" s="17">
        <v>45507</v>
      </c>
      <c r="C13" s="18" t="s">
        <v>6</v>
      </c>
      <c r="D13" s="18" t="s">
        <v>5</v>
      </c>
      <c r="E13" s="19">
        <v>888000</v>
      </c>
      <c r="G13" t="str">
        <v>강남지사</v>
      </c>
      <c r="H13" t="str">
        <v/>
      </c>
      <c r="I13">
        <v>285000</v>
      </c>
      <c r="J13">
        <v>417000</v>
      </c>
      <c r="K13">
        <v>702000</v>
      </c>
      <c r="L13"/>
      <c r="M13"/>
    </row>
    <row r="14" spans="1:14" x14ac:dyDescent="0.3">
      <c r="B14" s="17">
        <v>45507</v>
      </c>
      <c r="C14" s="18" t="s">
        <v>6</v>
      </c>
      <c r="D14" s="18" t="s">
        <v>9</v>
      </c>
      <c r="E14" s="19">
        <v>47000</v>
      </c>
      <c r="G14" t="str">
        <v>서대문지사</v>
      </c>
      <c r="H14" t="str">
        <v/>
      </c>
      <c r="I14">
        <v>797000</v>
      </c>
      <c r="J14">
        <v>1360000</v>
      </c>
      <c r="K14">
        <v>2157000</v>
      </c>
      <c r="L14"/>
      <c r="M14"/>
    </row>
    <row r="15" spans="1:14" x14ac:dyDescent="0.3">
      <c r="B15" s="17">
        <v>45507</v>
      </c>
      <c r="C15" s="18" t="s">
        <v>7</v>
      </c>
      <c r="D15" s="18" t="s">
        <v>5</v>
      </c>
      <c r="E15" s="19">
        <v>751000</v>
      </c>
      <c r="G15" t="str">
        <v>송파지사</v>
      </c>
      <c r="H15">
        <v>587000</v>
      </c>
      <c r="I15">
        <v>400000</v>
      </c>
      <c r="J15">
        <v>631000</v>
      </c>
      <c r="K15">
        <v>1618000</v>
      </c>
      <c r="L15"/>
      <c r="M15"/>
    </row>
    <row r="16" spans="1:14" x14ac:dyDescent="0.3">
      <c r="B16" s="17">
        <v>45507</v>
      </c>
      <c r="C16" s="18" t="s">
        <v>7</v>
      </c>
      <c r="D16" s="18" t="s">
        <v>9</v>
      </c>
      <c r="E16" s="19">
        <v>900000</v>
      </c>
      <c r="G16" t="str">
        <v>합계</v>
      </c>
      <c r="H16">
        <v>587000</v>
      </c>
      <c r="I16">
        <v>1482000</v>
      </c>
      <c r="J16">
        <v>2408000</v>
      </c>
      <c r="K16">
        <v>4477000</v>
      </c>
      <c r="L16"/>
      <c r="M16"/>
      <c r="N16" s="5" t="s">
        <v>36</v>
      </c>
    </row>
    <row r="17" spans="1:13" x14ac:dyDescent="0.3">
      <c r="B17" s="17">
        <v>45507</v>
      </c>
      <c r="C17" s="18" t="s">
        <v>7</v>
      </c>
      <c r="D17" s="18" t="s">
        <v>10</v>
      </c>
      <c r="E17" s="19">
        <v>797000</v>
      </c>
      <c r="G17"/>
      <c r="H17"/>
      <c r="I17"/>
      <c r="J17"/>
      <c r="K17"/>
      <c r="L17"/>
      <c r="M17"/>
    </row>
    <row r="18" spans="1:13" x14ac:dyDescent="0.3">
      <c r="B18" s="17">
        <v>45509</v>
      </c>
      <c r="C18" s="18" t="s">
        <v>8</v>
      </c>
      <c r="D18" s="18" t="s">
        <v>5</v>
      </c>
      <c r="E18" s="19">
        <v>780000</v>
      </c>
      <c r="G18"/>
      <c r="H18"/>
      <c r="I18"/>
    </row>
    <row r="19" spans="1:13" x14ac:dyDescent="0.3">
      <c r="B19" s="17">
        <v>45509</v>
      </c>
      <c r="C19" s="18" t="s">
        <v>8</v>
      </c>
      <c r="D19" s="18" t="s">
        <v>9</v>
      </c>
      <c r="E19" s="19">
        <v>459000</v>
      </c>
      <c r="G19"/>
      <c r="H19"/>
      <c r="I19"/>
    </row>
    <row r="20" spans="1:13" x14ac:dyDescent="0.3">
      <c r="B20" s="17">
        <v>45509</v>
      </c>
      <c r="C20" s="18" t="s">
        <v>8</v>
      </c>
      <c r="D20" s="18" t="s">
        <v>10</v>
      </c>
      <c r="E20" s="19">
        <v>400000</v>
      </c>
      <c r="G20"/>
      <c r="H20"/>
      <c r="I20"/>
    </row>
    <row r="21" spans="1:13" x14ac:dyDescent="0.3">
      <c r="B21" s="17">
        <v>45509</v>
      </c>
      <c r="C21" s="18" t="s">
        <v>8</v>
      </c>
      <c r="D21" s="18" t="s">
        <v>11</v>
      </c>
      <c r="E21" s="19">
        <v>587000</v>
      </c>
      <c r="G21"/>
      <c r="H21"/>
      <c r="I21"/>
    </row>
    <row r="22" spans="1:13" x14ac:dyDescent="0.3">
      <c r="B22"/>
      <c r="G22"/>
      <c r="H22"/>
      <c r="I22"/>
    </row>
    <row r="23" spans="1:13" x14ac:dyDescent="0.3">
      <c r="B23"/>
      <c r="G23"/>
      <c r="H23"/>
      <c r="I23"/>
    </row>
    <row r="24" spans="1:13" ht="23.25" x14ac:dyDescent="0.35">
      <c r="A24" s="1" t="s">
        <v>0</v>
      </c>
      <c r="B24" s="9"/>
      <c r="C24" s="6"/>
      <c r="G24"/>
      <c r="H24"/>
      <c r="I24"/>
    </row>
    <row r="25" spans="1:13" s="2" customFormat="1" ht="20.25" x14ac:dyDescent="0.35">
      <c r="A25" s="62" t="s">
        <v>25</v>
      </c>
      <c r="B25" s="62"/>
      <c r="C25" s="62"/>
      <c r="D25" s="62"/>
      <c r="E25" s="62"/>
      <c r="G25"/>
      <c r="H25"/>
      <c r="I25"/>
    </row>
    <row r="26" spans="1:13" s="2" customFormat="1" ht="23.25" x14ac:dyDescent="0.35">
      <c r="A26" s="63" t="s">
        <v>1</v>
      </c>
      <c r="B26" s="63"/>
      <c r="C26" s="63"/>
      <c r="D26" s="63"/>
      <c r="G26"/>
      <c r="H26"/>
      <c r="I26"/>
    </row>
    <row r="27" spans="1:13" x14ac:dyDescent="0.3">
      <c r="G27"/>
      <c r="H27"/>
      <c r="I27"/>
    </row>
    <row r="28" spans="1:13" x14ac:dyDescent="0.3">
      <c r="G28"/>
      <c r="H28"/>
      <c r="I28"/>
    </row>
    <row r="29" spans="1:13" x14ac:dyDescent="0.3">
      <c r="G29"/>
      <c r="H29"/>
      <c r="I29"/>
    </row>
  </sheetData>
  <mergeCells count="2">
    <mergeCell ref="A25:E25"/>
    <mergeCell ref="A26:D26"/>
  </mergeCells>
  <phoneticPr fontId="1" type="noConversion"/>
  <hyperlinks>
    <hyperlink ref="A26" r:id="rId1" display="©https://xlworks.net" xr:uid="{274133FC-5589-4C56-85D4-1A9EAEC3398A}"/>
    <hyperlink ref="A25:D25" r:id="rId2" display="https://xlworks.net/excel-function-textafter/" xr:uid="{8FEF36C3-B3B5-42C4-A7F5-036E884462EA}"/>
    <hyperlink ref="A25" r:id="rId3" xr:uid="{59D6A946-1CD2-48BF-AA59-420FCFCC584F}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801B-D28A-4430-B7E7-0E73AA90A8AB}">
  <dimension ref="A1:X27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12" width="11.25" style="5" customWidth="1"/>
    <col min="13" max="13" width="10.5" style="5" customWidth="1"/>
    <col min="14" max="19" width="9" style="5"/>
    <col min="20" max="20" width="9.875" style="5" bestFit="1" customWidth="1"/>
    <col min="21" max="24" width="11.5" style="5" bestFit="1" customWidth="1"/>
    <col min="25" max="16384" width="9" style="5"/>
  </cols>
  <sheetData>
    <row r="1" spans="1:18" ht="26.25" x14ac:dyDescent="0.3">
      <c r="A1" s="3" t="s">
        <v>48</v>
      </c>
    </row>
    <row r="2" spans="1:18" x14ac:dyDescent="0.3">
      <c r="B2" s="8" t="s">
        <v>31</v>
      </c>
      <c r="C2" s="4"/>
    </row>
    <row r="3" spans="1:18" x14ac:dyDescent="0.3">
      <c r="B3" s="8"/>
      <c r="C3" s="4"/>
    </row>
    <row r="4" spans="1:18" ht="17.25" x14ac:dyDescent="0.3">
      <c r="A4" s="10"/>
      <c r="B4" s="11" t="s">
        <v>2</v>
      </c>
      <c r="C4" s="5"/>
      <c r="D4" s="5"/>
      <c r="E4" s="12"/>
      <c r="G4" s="5" t="s">
        <v>43</v>
      </c>
    </row>
    <row r="5" spans="1:18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24" t="str" cm="1">
        <f t="array" ref="G5:L9">_xlfn.PIVOTBY(C5:C21,D5:D21,E5:E21,_xleta.SUM)</f>
        <v/>
      </c>
      <c r="H5" s="24" t="str">
        <v>기타</v>
      </c>
      <c r="I5" s="24" t="str">
        <v>노트</v>
      </c>
      <c r="J5" s="24" t="str">
        <v>사무기기</v>
      </c>
      <c r="K5" s="24" t="str">
        <v>필기구</v>
      </c>
      <c r="L5" s="24" t="str">
        <v>합계</v>
      </c>
      <c r="R5" s="20" t="s">
        <v>34</v>
      </c>
    </row>
    <row r="6" spans="1:18" x14ac:dyDescent="0.3">
      <c r="B6" s="17">
        <v>44751</v>
      </c>
      <c r="C6" s="18" t="s">
        <v>6</v>
      </c>
      <c r="D6" s="18" t="s">
        <v>5</v>
      </c>
      <c r="E6" s="19">
        <v>406000</v>
      </c>
      <c r="G6" s="23" t="str">
        <v>강남지사</v>
      </c>
      <c r="H6" s="27" t="str">
        <v/>
      </c>
      <c r="I6" s="27">
        <v>1294000</v>
      </c>
      <c r="J6" s="27">
        <v>285000</v>
      </c>
      <c r="K6" s="27">
        <v>417000</v>
      </c>
      <c r="L6" s="27">
        <v>1996000</v>
      </c>
      <c r="M6" s="39"/>
    </row>
    <row r="7" spans="1:18" x14ac:dyDescent="0.3">
      <c r="B7" s="17">
        <v>44751</v>
      </c>
      <c r="C7" s="18" t="s">
        <v>6</v>
      </c>
      <c r="D7" s="18" t="s">
        <v>9</v>
      </c>
      <c r="E7" s="19">
        <v>370000</v>
      </c>
      <c r="G7" s="23" t="str">
        <v>서대문지사</v>
      </c>
      <c r="H7" s="27" t="str">
        <v/>
      </c>
      <c r="I7" s="27">
        <v>1204000</v>
      </c>
      <c r="J7" s="27">
        <v>797000</v>
      </c>
      <c r="K7" s="27">
        <v>1360000</v>
      </c>
      <c r="L7" s="27">
        <v>3361000</v>
      </c>
      <c r="M7" s="39"/>
    </row>
    <row r="8" spans="1:18" x14ac:dyDescent="0.3">
      <c r="B8" s="17">
        <v>44751</v>
      </c>
      <c r="C8" s="18" t="s">
        <v>6</v>
      </c>
      <c r="D8" s="18" t="s">
        <v>10</v>
      </c>
      <c r="E8" s="19">
        <v>285000</v>
      </c>
      <c r="G8" s="23" t="str">
        <v>송파지사</v>
      </c>
      <c r="H8" s="27">
        <v>587000</v>
      </c>
      <c r="I8" s="27">
        <v>1397000</v>
      </c>
      <c r="J8" s="27">
        <v>400000</v>
      </c>
      <c r="K8" s="27">
        <v>631000</v>
      </c>
      <c r="L8" s="27">
        <v>3015000</v>
      </c>
      <c r="M8" s="39"/>
    </row>
    <row r="9" spans="1:18" x14ac:dyDescent="0.3">
      <c r="B9" s="17">
        <v>44763</v>
      </c>
      <c r="C9" s="18" t="s">
        <v>7</v>
      </c>
      <c r="D9" s="18" t="s">
        <v>5</v>
      </c>
      <c r="E9" s="19">
        <v>453000</v>
      </c>
      <c r="G9" s="34" t="str">
        <v>합계</v>
      </c>
      <c r="H9" s="36">
        <v>587000</v>
      </c>
      <c r="I9" s="36">
        <v>3895000</v>
      </c>
      <c r="J9" s="36">
        <v>1482000</v>
      </c>
      <c r="K9" s="36">
        <v>2408000</v>
      </c>
      <c r="L9" s="36">
        <v>8372000</v>
      </c>
      <c r="M9" s="39"/>
    </row>
    <row r="10" spans="1:18" x14ac:dyDescent="0.3">
      <c r="B10" s="17">
        <v>44763</v>
      </c>
      <c r="C10" s="18" t="s">
        <v>7</v>
      </c>
      <c r="D10" s="18" t="s">
        <v>9</v>
      </c>
      <c r="E10" s="19">
        <v>460000</v>
      </c>
    </row>
    <row r="11" spans="1:18" ht="17.25" x14ac:dyDescent="0.3">
      <c r="B11" s="17">
        <v>44763</v>
      </c>
      <c r="C11" s="18" t="s">
        <v>8</v>
      </c>
      <c r="D11" s="18" t="s">
        <v>5</v>
      </c>
      <c r="E11" s="19">
        <v>617000</v>
      </c>
      <c r="G11" s="37" t="s">
        <v>42</v>
      </c>
      <c r="H11" s="40"/>
      <c r="I11" s="40"/>
      <c r="J11" s="40"/>
      <c r="K11" s="40"/>
      <c r="L11" s="40"/>
      <c r="M11"/>
    </row>
    <row r="12" spans="1:18" x14ac:dyDescent="0.3">
      <c r="B12" s="17">
        <v>44763</v>
      </c>
      <c r="C12" s="18" t="s">
        <v>8</v>
      </c>
      <c r="D12" s="18" t="s">
        <v>9</v>
      </c>
      <c r="E12" s="19">
        <v>172000</v>
      </c>
      <c r="G12" s="28" t="str" cm="1">
        <f t="array" ref="G12:L16">_xlfn.PIVOTBY(C5:C21,D5:D21,E5:E21,_xleta.PERCENTOF,,,,,,,0)</f>
        <v/>
      </c>
      <c r="H12" s="28" t="str">
        <v>기타</v>
      </c>
      <c r="I12" s="28" t="str">
        <v>노트</v>
      </c>
      <c r="J12" s="28" t="str">
        <v>사무기기</v>
      </c>
      <c r="K12" s="28" t="str">
        <v>필기구</v>
      </c>
      <c r="L12" s="28" t="str">
        <v>합계</v>
      </c>
      <c r="M12" s="21" t="str">
        <f ca="1">_xlfn.FORMULATEXT(G12)</f>
        <v>=PIVOTBY(C5:C21,D5:D21,E5:E21,PERCENTOF,,,,,,,0)</v>
      </c>
    </row>
    <row r="13" spans="1:18" x14ac:dyDescent="0.3">
      <c r="B13" s="17">
        <v>45507</v>
      </c>
      <c r="C13" s="18" t="s">
        <v>6</v>
      </c>
      <c r="D13" s="18" t="s">
        <v>5</v>
      </c>
      <c r="E13" s="19">
        <v>888000</v>
      </c>
      <c r="G13" s="23" t="str">
        <v>강남지사</v>
      </c>
      <c r="H13" s="42" t="str">
        <v/>
      </c>
      <c r="I13" s="42">
        <v>0.33222079589216946</v>
      </c>
      <c r="J13" s="42">
        <v>0.19230769230769232</v>
      </c>
      <c r="K13" s="42">
        <v>0.17317275747508307</v>
      </c>
      <c r="L13" s="42">
        <v>0.23841376015289059</v>
      </c>
    </row>
    <row r="14" spans="1:18" x14ac:dyDescent="0.3">
      <c r="B14" s="17">
        <v>45507</v>
      </c>
      <c r="C14" s="18" t="s">
        <v>6</v>
      </c>
      <c r="D14" s="18" t="s">
        <v>9</v>
      </c>
      <c r="E14" s="19">
        <v>47000</v>
      </c>
      <c r="G14" s="23" t="str">
        <v>서대문지사</v>
      </c>
      <c r="H14" s="42" t="str">
        <v/>
      </c>
      <c r="I14" s="42">
        <v>0.30911424903722723</v>
      </c>
      <c r="J14" s="42">
        <v>0.53778677462887992</v>
      </c>
      <c r="K14" s="42">
        <v>0.56478405315614622</v>
      </c>
      <c r="L14" s="42">
        <v>0.40145723841376013</v>
      </c>
      <c r="N14" s="20"/>
      <c r="O14" s="20"/>
      <c r="P14" s="20"/>
      <c r="Q14" s="20"/>
    </row>
    <row r="15" spans="1:18" x14ac:dyDescent="0.3">
      <c r="B15" s="17">
        <v>45507</v>
      </c>
      <c r="C15" s="18" t="s">
        <v>7</v>
      </c>
      <c r="D15" s="18" t="s">
        <v>5</v>
      </c>
      <c r="E15" s="19">
        <v>751000</v>
      </c>
      <c r="G15" s="23" t="str">
        <v>송파지사</v>
      </c>
      <c r="H15" s="42">
        <v>1</v>
      </c>
      <c r="I15" s="42">
        <v>0.35866495507060336</v>
      </c>
      <c r="J15" s="42">
        <v>0.26990553306342779</v>
      </c>
      <c r="K15" s="42">
        <v>0.26204318936877075</v>
      </c>
      <c r="L15" s="42">
        <v>0.36012900143334925</v>
      </c>
    </row>
    <row r="16" spans="1:18" x14ac:dyDescent="0.3">
      <c r="B16" s="17">
        <v>45507</v>
      </c>
      <c r="C16" s="18" t="s">
        <v>7</v>
      </c>
      <c r="D16" s="18" t="s">
        <v>9</v>
      </c>
      <c r="E16" s="19">
        <v>900000</v>
      </c>
      <c r="G16" s="34" t="str">
        <v>합계</v>
      </c>
      <c r="H16" s="50">
        <v>1</v>
      </c>
      <c r="I16" s="50">
        <v>1</v>
      </c>
      <c r="J16" s="50">
        <v>1</v>
      </c>
      <c r="K16" s="50">
        <v>1</v>
      </c>
      <c r="L16" s="50">
        <v>1</v>
      </c>
    </row>
    <row r="17" spans="1:24" x14ac:dyDescent="0.3">
      <c r="B17" s="17">
        <v>45507</v>
      </c>
      <c r="C17" s="18" t="s">
        <v>7</v>
      </c>
      <c r="D17" s="18" t="s">
        <v>10</v>
      </c>
      <c r="E17" s="19">
        <v>797000</v>
      </c>
    </row>
    <row r="18" spans="1:24" x14ac:dyDescent="0.3">
      <c r="B18" s="17">
        <v>45509</v>
      </c>
      <c r="C18" s="18" t="s">
        <v>8</v>
      </c>
      <c r="D18" s="18" t="s">
        <v>5</v>
      </c>
      <c r="E18" s="19">
        <v>780000</v>
      </c>
    </row>
    <row r="19" spans="1:24" x14ac:dyDescent="0.3">
      <c r="B19" s="17">
        <v>45509</v>
      </c>
      <c r="C19" s="18" t="s">
        <v>8</v>
      </c>
      <c r="D19" s="18" t="s">
        <v>9</v>
      </c>
      <c r="E19" s="19">
        <v>459000</v>
      </c>
      <c r="G19"/>
      <c r="H19" s="38"/>
      <c r="I19" s="38"/>
      <c r="J19" s="38"/>
      <c r="K19" s="38"/>
      <c r="L19" s="38"/>
      <c r="M19" s="38"/>
      <c r="N19" s="38"/>
      <c r="O19" s="38"/>
      <c r="T19" s="12"/>
      <c r="U19" s="12"/>
      <c r="V19" s="12"/>
      <c r="W19" s="12"/>
      <c r="X19" s="12"/>
    </row>
    <row r="20" spans="1:24" x14ac:dyDescent="0.3">
      <c r="B20" s="17">
        <v>45509</v>
      </c>
      <c r="C20" s="18" t="s">
        <v>8</v>
      </c>
      <c r="D20" s="18" t="s">
        <v>10</v>
      </c>
      <c r="E20" s="19">
        <v>400000</v>
      </c>
      <c r="G20"/>
      <c r="H20" s="38"/>
      <c r="I20" s="38"/>
      <c r="J20" s="38"/>
      <c r="K20" s="38"/>
      <c r="L20" s="38"/>
      <c r="M20" s="38"/>
      <c r="N20" s="38"/>
      <c r="O20" s="38"/>
      <c r="T20" s="12"/>
      <c r="U20" s="12"/>
      <c r="V20" s="12"/>
      <c r="W20" s="12"/>
      <c r="X20" s="12"/>
    </row>
    <row r="21" spans="1:24" x14ac:dyDescent="0.3">
      <c r="B21" s="17">
        <v>45509</v>
      </c>
      <c r="C21" s="18" t="s">
        <v>8</v>
      </c>
      <c r="D21" s="18" t="s">
        <v>11</v>
      </c>
      <c r="E21" s="19">
        <v>587000</v>
      </c>
      <c r="G21"/>
      <c r="H21" s="38"/>
      <c r="I21" s="38"/>
      <c r="J21" s="38"/>
      <c r="K21" s="38"/>
      <c r="L21" s="38"/>
      <c r="M21" s="38"/>
      <c r="N21" s="38"/>
      <c r="O21" s="38"/>
      <c r="T21" s="12"/>
      <c r="U21" s="12"/>
      <c r="V21" s="12"/>
      <c r="W21" s="12"/>
      <c r="X21" s="12"/>
    </row>
    <row r="22" spans="1:24" x14ac:dyDescent="0.3">
      <c r="B22"/>
      <c r="G22"/>
      <c r="H22" s="38"/>
      <c r="I22" s="38"/>
      <c r="J22" s="38"/>
      <c r="K22" s="38"/>
      <c r="L22" s="38"/>
      <c r="M22" s="38"/>
      <c r="N22" s="38"/>
      <c r="O22" s="38"/>
      <c r="T22" s="12"/>
      <c r="U22" s="12"/>
      <c r="V22" s="12"/>
      <c r="W22" s="12"/>
      <c r="X22" s="12"/>
    </row>
    <row r="23" spans="1:24" x14ac:dyDescent="0.3">
      <c r="B23"/>
      <c r="G23"/>
      <c r="H23" s="38"/>
      <c r="I23" s="38"/>
      <c r="J23" s="38"/>
      <c r="K23" s="38"/>
      <c r="L23" s="38"/>
      <c r="M23" s="38"/>
      <c r="N23" s="38"/>
      <c r="O23" s="38"/>
      <c r="X23" s="39"/>
    </row>
    <row r="24" spans="1:24" ht="23.25" x14ac:dyDescent="0.35">
      <c r="A24" s="1" t="s">
        <v>0</v>
      </c>
      <c r="B24" s="9"/>
      <c r="C24" s="6"/>
      <c r="G24"/>
      <c r="H24" s="38"/>
      <c r="I24" s="38"/>
      <c r="J24" s="38"/>
      <c r="K24" s="38"/>
      <c r="L24" s="38"/>
      <c r="M24" s="38"/>
      <c r="N24" s="38"/>
      <c r="O24" s="38"/>
      <c r="X24" s="39"/>
    </row>
    <row r="25" spans="1:24" s="2" customFormat="1" ht="20.25" x14ac:dyDescent="0.35">
      <c r="A25" s="62" t="s">
        <v>25</v>
      </c>
      <c r="B25" s="62"/>
      <c r="C25" s="62"/>
      <c r="D25" s="62"/>
      <c r="E25" s="62"/>
      <c r="G25" s="37"/>
      <c r="H25" s="38"/>
      <c r="I25" s="38"/>
      <c r="J25" s="38"/>
      <c r="K25" s="38"/>
      <c r="L25" s="38"/>
      <c r="M25" s="38"/>
      <c r="N25" s="38"/>
      <c r="O25" s="38"/>
      <c r="X25" s="39"/>
    </row>
    <row r="26" spans="1:24" s="2" customFormat="1" ht="23.25" x14ac:dyDescent="0.35">
      <c r="A26" s="63" t="s">
        <v>1</v>
      </c>
      <c r="B26" s="63"/>
      <c r="C26" s="63"/>
      <c r="D26" s="63"/>
      <c r="G26"/>
      <c r="H26" s="38"/>
      <c r="I26" s="38"/>
      <c r="J26" s="38"/>
      <c r="K26" s="38"/>
      <c r="L26" s="38"/>
      <c r="M26" s="38"/>
      <c r="N26" s="38"/>
      <c r="O26" s="38"/>
    </row>
    <row r="27" spans="1:24" x14ac:dyDescent="0.3">
      <c r="H27" s="38"/>
      <c r="I27" s="38"/>
      <c r="J27" s="38"/>
      <c r="K27" s="38"/>
      <c r="L27" s="38"/>
      <c r="M27" s="38"/>
      <c r="N27" s="38"/>
      <c r="O27" s="38"/>
    </row>
  </sheetData>
  <mergeCells count="2">
    <mergeCell ref="A25:E25"/>
    <mergeCell ref="A26:D26"/>
  </mergeCells>
  <phoneticPr fontId="1" type="noConversion"/>
  <hyperlinks>
    <hyperlink ref="A26" r:id="rId1" display="©https://xlworks.net" xr:uid="{6AC7B2DD-6FA1-4154-80FB-55B8739F5804}"/>
    <hyperlink ref="A25:D25" r:id="rId2" display="https://xlworks.net/excel-function-textafter/" xr:uid="{29B89952-9470-4572-BBDD-682331F94C54}"/>
    <hyperlink ref="A25" r:id="rId3" xr:uid="{7B65A2E5-1E3D-4491-9FFC-6FBFE100A7D7}"/>
  </hyperlinks>
  <pageMargins left="0.7" right="0.7" top="0.75" bottom="0.75" header="0.3" footer="0.3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4B67-59F8-45B8-81F3-D431C3D73D28}">
  <dimension ref="A1:X27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3.75" style="5" customWidth="1"/>
    <col min="8" max="8" width="12" style="5" bestFit="1" customWidth="1"/>
    <col min="9" max="11" width="11.5" style="5" bestFit="1" customWidth="1"/>
    <col min="12" max="12" width="14.125" style="5" customWidth="1"/>
    <col min="13" max="13" width="10.5" style="5" customWidth="1"/>
    <col min="14" max="19" width="9" style="5"/>
    <col min="20" max="20" width="9.875" style="5" bestFit="1" customWidth="1"/>
    <col min="21" max="24" width="11.5" style="5" bestFit="1" customWidth="1"/>
    <col min="25" max="16384" width="9" style="5"/>
  </cols>
  <sheetData>
    <row r="1" spans="1:18" ht="26.25" x14ac:dyDescent="0.3">
      <c r="A1" s="3" t="s">
        <v>47</v>
      </c>
    </row>
    <row r="2" spans="1:18" x14ac:dyDescent="0.3">
      <c r="B2" s="8" t="s">
        <v>31</v>
      </c>
      <c r="C2" s="4"/>
    </row>
    <row r="3" spans="1:18" x14ac:dyDescent="0.3">
      <c r="B3" s="8"/>
      <c r="C3" s="4"/>
    </row>
    <row r="4" spans="1:18" ht="17.25" x14ac:dyDescent="0.3">
      <c r="A4" s="10"/>
      <c r="B4" s="11" t="s">
        <v>2</v>
      </c>
      <c r="C4" s="5"/>
      <c r="D4" s="5"/>
      <c r="E4" s="12"/>
      <c r="G4" s="5" t="s">
        <v>43</v>
      </c>
    </row>
    <row r="5" spans="1:18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24" t="str" cm="1">
        <f t="array" ref="G5:L9">_xlfn.PIVOTBY(C5:C21,D5:D21,E5:E21,_xleta.SUM)</f>
        <v/>
      </c>
      <c r="H5" s="43" t="str">
        <v>기타</v>
      </c>
      <c r="I5" s="43" t="str">
        <v>노트</v>
      </c>
      <c r="J5" s="43" t="str">
        <v>사무기기</v>
      </c>
      <c r="K5" s="43" t="str">
        <v>필기구</v>
      </c>
      <c r="L5" s="51" t="str">
        <v>합계</v>
      </c>
      <c r="R5" s="20" t="s">
        <v>34</v>
      </c>
    </row>
    <row r="6" spans="1:18" x14ac:dyDescent="0.3">
      <c r="B6" s="17">
        <v>44751</v>
      </c>
      <c r="C6" s="18" t="s">
        <v>6</v>
      </c>
      <c r="D6" s="18" t="s">
        <v>5</v>
      </c>
      <c r="E6" s="19">
        <v>406000</v>
      </c>
      <c r="G6" s="28" t="str">
        <v>강남지사</v>
      </c>
      <c r="H6" s="47" t="str">
        <v/>
      </c>
      <c r="I6" s="47">
        <v>1294000</v>
      </c>
      <c r="J6" s="47">
        <v>285000</v>
      </c>
      <c r="K6" s="47">
        <v>417000</v>
      </c>
      <c r="L6" s="36">
        <v>1996000</v>
      </c>
      <c r="M6" s="39"/>
    </row>
    <row r="7" spans="1:18" x14ac:dyDescent="0.3">
      <c r="B7" s="17">
        <v>44751</v>
      </c>
      <c r="C7" s="18" t="s">
        <v>6</v>
      </c>
      <c r="D7" s="18" t="s">
        <v>9</v>
      </c>
      <c r="E7" s="19">
        <v>370000</v>
      </c>
      <c r="G7" s="28" t="str">
        <v>서대문지사</v>
      </c>
      <c r="H7" s="47" t="str">
        <v/>
      </c>
      <c r="I7" s="47">
        <v>1204000</v>
      </c>
      <c r="J7" s="47">
        <v>797000</v>
      </c>
      <c r="K7" s="47">
        <v>1360000</v>
      </c>
      <c r="L7" s="36">
        <v>3361000</v>
      </c>
      <c r="M7" s="39"/>
    </row>
    <row r="8" spans="1:18" x14ac:dyDescent="0.3">
      <c r="B8" s="17">
        <v>44751</v>
      </c>
      <c r="C8" s="18" t="s">
        <v>6</v>
      </c>
      <c r="D8" s="18" t="s">
        <v>10</v>
      </c>
      <c r="E8" s="19">
        <v>285000</v>
      </c>
      <c r="G8" s="28" t="str">
        <v>송파지사</v>
      </c>
      <c r="H8" s="47">
        <v>587000</v>
      </c>
      <c r="I8" s="47">
        <v>1397000</v>
      </c>
      <c r="J8" s="47">
        <v>400000</v>
      </c>
      <c r="K8" s="47">
        <v>631000</v>
      </c>
      <c r="L8" s="36">
        <v>3015000</v>
      </c>
      <c r="M8" s="39"/>
    </row>
    <row r="9" spans="1:18" x14ac:dyDescent="0.3">
      <c r="B9" s="17">
        <v>44763</v>
      </c>
      <c r="C9" s="18" t="s">
        <v>7</v>
      </c>
      <c r="D9" s="18" t="s">
        <v>5</v>
      </c>
      <c r="E9" s="19">
        <v>453000</v>
      </c>
      <c r="G9" s="28" t="str">
        <v>합계</v>
      </c>
      <c r="H9" s="47">
        <v>587000</v>
      </c>
      <c r="I9" s="47">
        <v>3895000</v>
      </c>
      <c r="J9" s="47">
        <v>1482000</v>
      </c>
      <c r="K9" s="47">
        <v>2408000</v>
      </c>
      <c r="L9" s="36">
        <v>8372000</v>
      </c>
      <c r="M9" s="39"/>
    </row>
    <row r="10" spans="1:18" x14ac:dyDescent="0.3">
      <c r="B10" s="17">
        <v>44763</v>
      </c>
      <c r="C10" s="18" t="s">
        <v>7</v>
      </c>
      <c r="D10" s="18" t="s">
        <v>9</v>
      </c>
      <c r="E10" s="19">
        <v>460000</v>
      </c>
    </row>
    <row r="11" spans="1:18" ht="17.25" x14ac:dyDescent="0.3">
      <c r="B11" s="17">
        <v>44763</v>
      </c>
      <c r="C11" s="18" t="s">
        <v>8</v>
      </c>
      <c r="D11" s="18" t="s">
        <v>5</v>
      </c>
      <c r="E11" s="19">
        <v>617000</v>
      </c>
      <c r="G11" s="37" t="s">
        <v>49</v>
      </c>
      <c r="H11" s="48"/>
      <c r="I11" s="48"/>
      <c r="J11" s="48"/>
      <c r="K11" s="48"/>
      <c r="L11" s="48"/>
      <c r="M11"/>
    </row>
    <row r="12" spans="1:18" x14ac:dyDescent="0.3">
      <c r="B12" s="17">
        <v>44763</v>
      </c>
      <c r="C12" s="18" t="s">
        <v>8</v>
      </c>
      <c r="D12" s="18" t="s">
        <v>9</v>
      </c>
      <c r="E12" s="19">
        <v>172000</v>
      </c>
      <c r="G12" s="24" t="str" cm="1">
        <f t="array" ref="G12:L16">_xlfn.PIVOTBY(C5:C21,D5:D21,E5:E21,_xleta.PERCENTOF,,,,,,,1)</f>
        <v/>
      </c>
      <c r="H12" s="43" t="str">
        <v>기타</v>
      </c>
      <c r="I12" s="43" t="str">
        <v>노트</v>
      </c>
      <c r="J12" s="43" t="str">
        <v>사무기기</v>
      </c>
      <c r="K12" s="43" t="str">
        <v>필기구</v>
      </c>
      <c r="L12" s="51" t="str">
        <v>합계</v>
      </c>
      <c r="M12" s="21" t="str">
        <f ca="1">_xlfn.FORMULATEXT(G12)</f>
        <v>=PIVOTBY(C5:C21,D5:D21,E5:E21,PERCENTOF,,,,,,,1)</v>
      </c>
    </row>
    <row r="13" spans="1:18" x14ac:dyDescent="0.3">
      <c r="B13" s="17">
        <v>45507</v>
      </c>
      <c r="C13" s="18" t="s">
        <v>6</v>
      </c>
      <c r="D13" s="18" t="s">
        <v>5</v>
      </c>
      <c r="E13" s="19">
        <v>888000</v>
      </c>
      <c r="G13" s="28" t="str">
        <v>강남지사</v>
      </c>
      <c r="H13" s="49" t="str">
        <v/>
      </c>
      <c r="I13" s="49">
        <v>0.64829659318637278</v>
      </c>
      <c r="J13" s="49">
        <v>0.14278557114228457</v>
      </c>
      <c r="K13" s="49">
        <v>0.20891783567134267</v>
      </c>
      <c r="L13" s="50">
        <v>1</v>
      </c>
    </row>
    <row r="14" spans="1:18" x14ac:dyDescent="0.3">
      <c r="B14" s="17">
        <v>45507</v>
      </c>
      <c r="C14" s="18" t="s">
        <v>6</v>
      </c>
      <c r="D14" s="18" t="s">
        <v>9</v>
      </c>
      <c r="E14" s="19">
        <v>47000</v>
      </c>
      <c r="G14" s="28" t="str">
        <v>서대문지사</v>
      </c>
      <c r="H14" s="49" t="str">
        <v/>
      </c>
      <c r="I14" s="49">
        <v>0.35822671823861946</v>
      </c>
      <c r="J14" s="49">
        <v>0.23713180601011605</v>
      </c>
      <c r="K14" s="49">
        <v>0.40464147575126452</v>
      </c>
      <c r="L14" s="50">
        <v>1</v>
      </c>
      <c r="N14" s="20"/>
      <c r="O14" s="20"/>
      <c r="P14" s="20"/>
      <c r="Q14" s="20"/>
    </row>
    <row r="15" spans="1:18" x14ac:dyDescent="0.3">
      <c r="B15" s="17">
        <v>45507</v>
      </c>
      <c r="C15" s="18" t="s">
        <v>7</v>
      </c>
      <c r="D15" s="18" t="s">
        <v>5</v>
      </c>
      <c r="E15" s="19">
        <v>751000</v>
      </c>
      <c r="G15" s="28" t="str">
        <v>송파지사</v>
      </c>
      <c r="H15" s="49">
        <v>0.19469320066334991</v>
      </c>
      <c r="I15" s="49">
        <v>0.46334991708126039</v>
      </c>
      <c r="J15" s="49">
        <v>0.13266998341625208</v>
      </c>
      <c r="K15" s="49">
        <v>0.20928689883913765</v>
      </c>
      <c r="L15" s="50">
        <v>1</v>
      </c>
    </row>
    <row r="16" spans="1:18" x14ac:dyDescent="0.3">
      <c r="B16" s="17">
        <v>45507</v>
      </c>
      <c r="C16" s="18" t="s">
        <v>7</v>
      </c>
      <c r="D16" s="18" t="s">
        <v>9</v>
      </c>
      <c r="E16" s="19">
        <v>900000</v>
      </c>
      <c r="G16" s="28" t="str">
        <v>합계</v>
      </c>
      <c r="H16" s="49">
        <v>7.0114667940754896E-2</v>
      </c>
      <c r="I16" s="49">
        <v>0.46524128045867175</v>
      </c>
      <c r="J16" s="49">
        <v>0.17701863354037267</v>
      </c>
      <c r="K16" s="49">
        <v>0.28762541806020064</v>
      </c>
      <c r="L16" s="50">
        <v>1</v>
      </c>
    </row>
    <row r="17" spans="1:24" x14ac:dyDescent="0.3">
      <c r="B17" s="17">
        <v>45507</v>
      </c>
      <c r="C17" s="18" t="s">
        <v>7</v>
      </c>
      <c r="D17" s="18" t="s">
        <v>10</v>
      </c>
      <c r="E17" s="19">
        <v>797000</v>
      </c>
    </row>
    <row r="18" spans="1:24" x14ac:dyDescent="0.3">
      <c r="B18" s="17">
        <v>45509</v>
      </c>
      <c r="C18" s="18" t="s">
        <v>8</v>
      </c>
      <c r="D18" s="18" t="s">
        <v>5</v>
      </c>
      <c r="E18" s="19">
        <v>780000</v>
      </c>
    </row>
    <row r="19" spans="1:24" x14ac:dyDescent="0.3">
      <c r="B19" s="17">
        <v>45509</v>
      </c>
      <c r="C19" s="18" t="s">
        <v>8</v>
      </c>
      <c r="D19" s="18" t="s">
        <v>9</v>
      </c>
      <c r="E19" s="19">
        <v>459000</v>
      </c>
      <c r="G19"/>
      <c r="H19" s="38"/>
      <c r="I19" s="38"/>
      <c r="J19" s="38"/>
      <c r="K19" s="38"/>
      <c r="L19" s="38"/>
      <c r="M19" s="38"/>
      <c r="N19" s="38"/>
      <c r="O19" s="38"/>
      <c r="T19" s="12"/>
      <c r="U19" s="12"/>
      <c r="V19" s="12"/>
      <c r="W19" s="12"/>
      <c r="X19" s="12"/>
    </row>
    <row r="20" spans="1:24" x14ac:dyDescent="0.3">
      <c r="B20" s="17">
        <v>45509</v>
      </c>
      <c r="C20" s="18" t="s">
        <v>8</v>
      </c>
      <c r="D20" s="18" t="s">
        <v>10</v>
      </c>
      <c r="E20" s="19">
        <v>400000</v>
      </c>
      <c r="G20"/>
      <c r="H20" s="38"/>
      <c r="I20" s="38"/>
      <c r="J20" s="38"/>
      <c r="K20" s="38"/>
      <c r="L20" s="38"/>
      <c r="M20" s="38"/>
      <c r="N20" s="38"/>
      <c r="O20" s="38"/>
      <c r="T20" s="12"/>
      <c r="U20" s="12"/>
      <c r="V20" s="12"/>
      <c r="W20" s="12"/>
      <c r="X20" s="12"/>
    </row>
    <row r="21" spans="1:24" x14ac:dyDescent="0.3">
      <c r="B21" s="17">
        <v>45509</v>
      </c>
      <c r="C21" s="18" t="s">
        <v>8</v>
      </c>
      <c r="D21" s="18" t="s">
        <v>11</v>
      </c>
      <c r="E21" s="19">
        <v>587000</v>
      </c>
      <c r="G21"/>
      <c r="H21" s="38"/>
      <c r="I21" s="38"/>
      <c r="J21" s="38"/>
      <c r="K21" s="38"/>
      <c r="L21" s="38"/>
      <c r="M21" s="38"/>
      <c r="N21" s="38"/>
      <c r="O21" s="38"/>
      <c r="T21" s="12"/>
      <c r="U21" s="12"/>
      <c r="V21" s="12"/>
      <c r="W21" s="12"/>
      <c r="X21" s="12"/>
    </row>
    <row r="22" spans="1:24" x14ac:dyDescent="0.3">
      <c r="B22"/>
      <c r="G22"/>
      <c r="H22" s="38"/>
      <c r="I22" s="38"/>
      <c r="J22" s="38"/>
      <c r="K22" s="38"/>
      <c r="L22" s="38"/>
      <c r="M22" s="38"/>
      <c r="N22" s="38"/>
      <c r="O22" s="38"/>
      <c r="T22" s="12"/>
      <c r="U22" s="12"/>
      <c r="V22" s="12"/>
      <c r="W22" s="12"/>
      <c r="X22" s="12"/>
    </row>
    <row r="23" spans="1:24" x14ac:dyDescent="0.3">
      <c r="B23"/>
      <c r="G23"/>
      <c r="H23" s="38"/>
      <c r="I23" s="38"/>
      <c r="J23" s="38"/>
      <c r="K23" s="38"/>
      <c r="L23" s="38"/>
      <c r="M23" s="38"/>
      <c r="N23" s="38"/>
      <c r="O23" s="38"/>
      <c r="X23" s="39"/>
    </row>
    <row r="24" spans="1:24" ht="23.25" x14ac:dyDescent="0.35">
      <c r="A24" s="1" t="s">
        <v>0</v>
      </c>
      <c r="B24" s="9"/>
      <c r="C24" s="6"/>
      <c r="G24"/>
      <c r="H24" s="38"/>
      <c r="I24" s="38"/>
      <c r="J24" s="38"/>
      <c r="K24" s="38"/>
      <c r="L24" s="38"/>
      <c r="M24" s="38"/>
      <c r="N24" s="38"/>
      <c r="O24" s="38"/>
      <c r="X24" s="39"/>
    </row>
    <row r="25" spans="1:24" s="2" customFormat="1" ht="20.25" x14ac:dyDescent="0.35">
      <c r="A25" s="62" t="s">
        <v>25</v>
      </c>
      <c r="B25" s="62"/>
      <c r="C25" s="62"/>
      <c r="D25" s="62"/>
      <c r="E25" s="62"/>
      <c r="G25" s="37"/>
      <c r="H25" s="38"/>
      <c r="I25" s="38"/>
      <c r="J25" s="38"/>
      <c r="K25" s="38"/>
      <c r="L25" s="38"/>
      <c r="M25" s="38"/>
      <c r="N25" s="38"/>
      <c r="O25" s="38"/>
      <c r="X25" s="39"/>
    </row>
    <row r="26" spans="1:24" s="2" customFormat="1" ht="23.25" x14ac:dyDescent="0.35">
      <c r="A26" s="63" t="s">
        <v>1</v>
      </c>
      <c r="B26" s="63"/>
      <c r="C26" s="63"/>
      <c r="D26" s="63"/>
      <c r="G26"/>
      <c r="H26" s="38"/>
      <c r="I26" s="38"/>
      <c r="J26" s="38"/>
      <c r="K26" s="38"/>
      <c r="L26" s="38"/>
      <c r="M26" s="38"/>
      <c r="N26" s="38"/>
      <c r="O26" s="38"/>
    </row>
    <row r="27" spans="1:24" x14ac:dyDescent="0.3">
      <c r="H27" s="38"/>
      <c r="I27" s="38"/>
      <c r="J27" s="38"/>
      <c r="K27" s="38"/>
      <c r="L27" s="38"/>
      <c r="M27" s="38"/>
      <c r="N27" s="38"/>
      <c r="O27" s="38"/>
    </row>
  </sheetData>
  <mergeCells count="2">
    <mergeCell ref="A25:E25"/>
    <mergeCell ref="A26:D26"/>
  </mergeCells>
  <phoneticPr fontId="1" type="noConversion"/>
  <hyperlinks>
    <hyperlink ref="A26" r:id="rId1" display="©https://xlworks.net" xr:uid="{F63CAC11-C119-492F-8712-2A516658FD53}"/>
    <hyperlink ref="A25:D25" r:id="rId2" display="https://xlworks.net/excel-function-textafter/" xr:uid="{9C5FAF5C-FD94-4CF1-896E-CCC88DFB21D8}"/>
    <hyperlink ref="A25" r:id="rId3" xr:uid="{5C3FFDD3-B57F-497F-96FC-9862D6D2DD0C}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2A04-B783-4962-8808-FD8143A2CF46}">
  <dimension ref="A1:X27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3.75" style="5" customWidth="1"/>
    <col min="8" max="8" width="12" style="5" bestFit="1" customWidth="1"/>
    <col min="9" max="11" width="11.5" style="5" bestFit="1" customWidth="1"/>
    <col min="12" max="12" width="14.125" style="5" customWidth="1"/>
    <col min="13" max="13" width="10.5" style="5" customWidth="1"/>
    <col min="14" max="19" width="9" style="5"/>
    <col min="20" max="20" width="9.875" style="5" bestFit="1" customWidth="1"/>
    <col min="21" max="24" width="11.5" style="5" bestFit="1" customWidth="1"/>
    <col min="25" max="16384" width="9" style="5"/>
  </cols>
  <sheetData>
    <row r="1" spans="1:18" ht="26.25" x14ac:dyDescent="0.3">
      <c r="A1" s="3" t="s">
        <v>46</v>
      </c>
    </row>
    <row r="2" spans="1:18" x14ac:dyDescent="0.3">
      <c r="B2" s="8" t="s">
        <v>31</v>
      </c>
      <c r="C2" s="4"/>
    </row>
    <row r="3" spans="1:18" x14ac:dyDescent="0.3">
      <c r="B3" s="8"/>
      <c r="C3" s="4"/>
    </row>
    <row r="4" spans="1:18" ht="17.25" x14ac:dyDescent="0.3">
      <c r="A4" s="10"/>
      <c r="B4" s="11" t="s">
        <v>2</v>
      </c>
      <c r="C4" s="5"/>
      <c r="D4" s="5"/>
      <c r="E4" s="12"/>
      <c r="G4" s="5" t="s">
        <v>43</v>
      </c>
    </row>
    <row r="5" spans="1:18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43" t="str" cm="1">
        <f t="array" ref="G5:L9">_xlfn.PIVOTBY(C5:C21,D5:D21,E5:E21,_xleta.SUM)</f>
        <v/>
      </c>
      <c r="H5" s="43" t="str">
        <v>기타</v>
      </c>
      <c r="I5" s="43" t="str">
        <v>노트</v>
      </c>
      <c r="J5" s="43" t="str">
        <v>사무기기</v>
      </c>
      <c r="K5" s="43" t="str">
        <v>필기구</v>
      </c>
      <c r="L5" s="43" t="str">
        <v>합계</v>
      </c>
      <c r="R5" s="20" t="s">
        <v>34</v>
      </c>
    </row>
    <row r="6" spans="1:18" x14ac:dyDescent="0.3">
      <c r="B6" s="17">
        <v>44751</v>
      </c>
      <c r="C6" s="18" t="s">
        <v>6</v>
      </c>
      <c r="D6" s="18" t="s">
        <v>5</v>
      </c>
      <c r="E6" s="19">
        <v>406000</v>
      </c>
      <c r="G6" s="23" t="str">
        <v>강남지사</v>
      </c>
      <c r="H6" s="47" t="str">
        <v/>
      </c>
      <c r="I6" s="47">
        <v>1294000</v>
      </c>
      <c r="J6" s="47">
        <v>285000</v>
      </c>
      <c r="K6" s="47">
        <v>417000</v>
      </c>
      <c r="L6" s="47">
        <v>1996000</v>
      </c>
      <c r="M6" s="39"/>
    </row>
    <row r="7" spans="1:18" x14ac:dyDescent="0.3">
      <c r="B7" s="17">
        <v>44751</v>
      </c>
      <c r="C7" s="18" t="s">
        <v>6</v>
      </c>
      <c r="D7" s="18" t="s">
        <v>9</v>
      </c>
      <c r="E7" s="19">
        <v>370000</v>
      </c>
      <c r="G7" s="23" t="str">
        <v>서대문지사</v>
      </c>
      <c r="H7" s="47" t="str">
        <v/>
      </c>
      <c r="I7" s="47">
        <v>1204000</v>
      </c>
      <c r="J7" s="47">
        <v>797000</v>
      </c>
      <c r="K7" s="47">
        <v>1360000</v>
      </c>
      <c r="L7" s="47">
        <v>3361000</v>
      </c>
      <c r="M7" s="39"/>
    </row>
    <row r="8" spans="1:18" x14ac:dyDescent="0.3">
      <c r="B8" s="17">
        <v>44751</v>
      </c>
      <c r="C8" s="18" t="s">
        <v>6</v>
      </c>
      <c r="D8" s="18" t="s">
        <v>10</v>
      </c>
      <c r="E8" s="19">
        <v>285000</v>
      </c>
      <c r="G8" s="23" t="str">
        <v>송파지사</v>
      </c>
      <c r="H8" s="47">
        <v>587000</v>
      </c>
      <c r="I8" s="47">
        <v>1397000</v>
      </c>
      <c r="J8" s="47">
        <v>400000</v>
      </c>
      <c r="K8" s="47">
        <v>631000</v>
      </c>
      <c r="L8" s="47">
        <v>3015000</v>
      </c>
      <c r="M8" s="39"/>
    </row>
    <row r="9" spans="1:18" x14ac:dyDescent="0.3">
      <c r="B9" s="17">
        <v>44763</v>
      </c>
      <c r="C9" s="18" t="s">
        <v>7</v>
      </c>
      <c r="D9" s="18" t="s">
        <v>5</v>
      </c>
      <c r="E9" s="19">
        <v>453000</v>
      </c>
      <c r="G9" s="23" t="str">
        <v>합계</v>
      </c>
      <c r="H9" s="47">
        <v>587000</v>
      </c>
      <c r="I9" s="47">
        <v>3895000</v>
      </c>
      <c r="J9" s="47">
        <v>1482000</v>
      </c>
      <c r="K9" s="47">
        <v>2408000</v>
      </c>
      <c r="L9" s="36">
        <v>8372000</v>
      </c>
      <c r="M9" s="39"/>
    </row>
    <row r="10" spans="1:18" x14ac:dyDescent="0.3">
      <c r="B10" s="17">
        <v>44763</v>
      </c>
      <c r="C10" s="18" t="s">
        <v>7</v>
      </c>
      <c r="D10" s="18" t="s">
        <v>9</v>
      </c>
      <c r="E10" s="19">
        <v>460000</v>
      </c>
    </row>
    <row r="11" spans="1:18" ht="17.25" x14ac:dyDescent="0.3">
      <c r="B11" s="17">
        <v>44763</v>
      </c>
      <c r="C11" s="18" t="s">
        <v>8</v>
      </c>
      <c r="D11" s="18" t="s">
        <v>5</v>
      </c>
      <c r="E11" s="19">
        <v>617000</v>
      </c>
      <c r="G11" s="37" t="s">
        <v>50</v>
      </c>
      <c r="H11" s="48"/>
      <c r="I11" s="48"/>
      <c r="J11" s="48"/>
      <c r="K11" s="48"/>
      <c r="L11" s="48"/>
      <c r="M11"/>
    </row>
    <row r="12" spans="1:18" x14ac:dyDescent="0.3">
      <c r="B12" s="17">
        <v>44763</v>
      </c>
      <c r="C12" s="18" t="s">
        <v>8</v>
      </c>
      <c r="D12" s="18" t="s">
        <v>9</v>
      </c>
      <c r="E12" s="19">
        <v>172000</v>
      </c>
      <c r="G12" s="43" t="str" cm="1">
        <f t="array" ref="G12:L16">_xlfn.PIVOTBY(C5:C21,D5:D21,E5:E21,_xleta.PERCENTOF,,,,,,,2)</f>
        <v/>
      </c>
      <c r="H12" s="43" t="str">
        <v>기타</v>
      </c>
      <c r="I12" s="43" t="str">
        <v>노트</v>
      </c>
      <c r="J12" s="43" t="str">
        <v>사무기기</v>
      </c>
      <c r="K12" s="43" t="str">
        <v>필기구</v>
      </c>
      <c r="L12" s="43" t="str">
        <v>합계</v>
      </c>
      <c r="M12" s="21" t="str">
        <f ca="1">_xlfn.FORMULATEXT(G12)</f>
        <v>=PIVOTBY(C5:C21,D5:D21,E5:E21,PERCENTOF,,,,,,,2)</v>
      </c>
    </row>
    <row r="13" spans="1:18" x14ac:dyDescent="0.3">
      <c r="B13" s="17">
        <v>45507</v>
      </c>
      <c r="C13" s="18" t="s">
        <v>6</v>
      </c>
      <c r="D13" s="18" t="s">
        <v>5</v>
      </c>
      <c r="E13" s="19">
        <v>888000</v>
      </c>
      <c r="G13" s="23" t="str">
        <v>강남지사</v>
      </c>
      <c r="H13" s="49" t="str">
        <v/>
      </c>
      <c r="I13" s="49">
        <v>0.15456282847587197</v>
      </c>
      <c r="J13" s="49">
        <v>3.4042044911610128E-2</v>
      </c>
      <c r="K13" s="49">
        <v>4.9808886765408504E-2</v>
      </c>
      <c r="L13" s="49">
        <v>0.23841376015289059</v>
      </c>
    </row>
    <row r="14" spans="1:18" x14ac:dyDescent="0.3">
      <c r="B14" s="17">
        <v>45507</v>
      </c>
      <c r="C14" s="18" t="s">
        <v>6</v>
      </c>
      <c r="D14" s="18" t="s">
        <v>9</v>
      </c>
      <c r="E14" s="19">
        <v>47000</v>
      </c>
      <c r="G14" s="23" t="str">
        <v>서대문지사</v>
      </c>
      <c r="H14" s="49" t="str">
        <v/>
      </c>
      <c r="I14" s="49">
        <v>0.14381270903010032</v>
      </c>
      <c r="J14" s="49">
        <v>9.5198279980888673E-2</v>
      </c>
      <c r="K14" s="49">
        <v>0.16244624940277114</v>
      </c>
      <c r="L14" s="49">
        <v>0.40145723841376013</v>
      </c>
      <c r="N14" s="20"/>
      <c r="O14" s="20"/>
      <c r="P14" s="20"/>
      <c r="Q14" s="20"/>
    </row>
    <row r="15" spans="1:18" x14ac:dyDescent="0.3">
      <c r="B15" s="17">
        <v>45507</v>
      </c>
      <c r="C15" s="18" t="s">
        <v>7</v>
      </c>
      <c r="D15" s="18" t="s">
        <v>5</v>
      </c>
      <c r="E15" s="19">
        <v>751000</v>
      </c>
      <c r="G15" s="23" t="str">
        <v>송파지사</v>
      </c>
      <c r="H15" s="49">
        <v>7.0114667940754896E-2</v>
      </c>
      <c r="I15" s="49">
        <v>0.16686574295269949</v>
      </c>
      <c r="J15" s="49">
        <v>4.7778308647873864E-2</v>
      </c>
      <c r="K15" s="49">
        <v>7.5370281892021024E-2</v>
      </c>
      <c r="L15" s="49">
        <v>0.36012900143334925</v>
      </c>
    </row>
    <row r="16" spans="1:18" x14ac:dyDescent="0.3">
      <c r="B16" s="17">
        <v>45507</v>
      </c>
      <c r="C16" s="18" t="s">
        <v>7</v>
      </c>
      <c r="D16" s="18" t="s">
        <v>9</v>
      </c>
      <c r="E16" s="19">
        <v>900000</v>
      </c>
      <c r="G16" s="23" t="str">
        <v>합계</v>
      </c>
      <c r="H16" s="49">
        <v>7.0114667940754896E-2</v>
      </c>
      <c r="I16" s="49">
        <v>0.46524128045867175</v>
      </c>
      <c r="J16" s="49">
        <v>0.17701863354037267</v>
      </c>
      <c r="K16" s="49">
        <v>0.28762541806020064</v>
      </c>
      <c r="L16" s="50">
        <v>1</v>
      </c>
    </row>
    <row r="17" spans="1:24" x14ac:dyDescent="0.3">
      <c r="B17" s="17">
        <v>45507</v>
      </c>
      <c r="C17" s="18" t="s">
        <v>7</v>
      </c>
      <c r="D17" s="18" t="s">
        <v>10</v>
      </c>
      <c r="E17" s="19">
        <v>797000</v>
      </c>
    </row>
    <row r="18" spans="1:24" x14ac:dyDescent="0.3">
      <c r="B18" s="17">
        <v>45509</v>
      </c>
      <c r="C18" s="18" t="s">
        <v>8</v>
      </c>
      <c r="D18" s="18" t="s">
        <v>5</v>
      </c>
      <c r="E18" s="19">
        <v>780000</v>
      </c>
    </row>
    <row r="19" spans="1:24" x14ac:dyDescent="0.3">
      <c r="B19" s="17">
        <v>45509</v>
      </c>
      <c r="C19" s="18" t="s">
        <v>8</v>
      </c>
      <c r="D19" s="18" t="s">
        <v>9</v>
      </c>
      <c r="E19" s="19">
        <v>459000</v>
      </c>
      <c r="G19"/>
      <c r="H19" s="38"/>
      <c r="I19" s="38"/>
      <c r="J19" s="38"/>
      <c r="K19" s="38"/>
      <c r="L19" s="38"/>
      <c r="M19" s="38"/>
      <c r="N19" s="38"/>
      <c r="O19" s="38"/>
      <c r="T19" s="12"/>
      <c r="U19" s="12"/>
      <c r="V19" s="12"/>
      <c r="W19" s="12"/>
      <c r="X19" s="12"/>
    </row>
    <row r="20" spans="1:24" x14ac:dyDescent="0.3">
      <c r="B20" s="17">
        <v>45509</v>
      </c>
      <c r="C20" s="18" t="s">
        <v>8</v>
      </c>
      <c r="D20" s="18" t="s">
        <v>10</v>
      </c>
      <c r="E20" s="19">
        <v>400000</v>
      </c>
      <c r="G20"/>
      <c r="H20" s="38"/>
      <c r="I20" s="38"/>
      <c r="J20" s="38"/>
      <c r="K20" s="38"/>
      <c r="L20" s="38"/>
      <c r="M20" s="38"/>
      <c r="N20" s="38"/>
      <c r="O20" s="38"/>
      <c r="T20" s="12"/>
      <c r="U20" s="12"/>
      <c r="V20" s="12"/>
      <c r="W20" s="12"/>
      <c r="X20" s="12"/>
    </row>
    <row r="21" spans="1:24" x14ac:dyDescent="0.3">
      <c r="B21" s="17">
        <v>45509</v>
      </c>
      <c r="C21" s="18" t="s">
        <v>8</v>
      </c>
      <c r="D21" s="18" t="s">
        <v>11</v>
      </c>
      <c r="E21" s="19">
        <v>587000</v>
      </c>
      <c r="G21"/>
      <c r="H21" s="38"/>
      <c r="I21" s="38"/>
      <c r="J21" s="38"/>
      <c r="K21" s="38"/>
      <c r="L21" s="38"/>
      <c r="M21" s="38"/>
      <c r="N21" s="38"/>
      <c r="O21" s="38"/>
      <c r="T21" s="12"/>
      <c r="U21" s="12"/>
      <c r="V21" s="12"/>
      <c r="W21" s="12"/>
      <c r="X21" s="12"/>
    </row>
    <row r="22" spans="1:24" x14ac:dyDescent="0.3">
      <c r="B22"/>
      <c r="G22"/>
      <c r="H22" s="38"/>
      <c r="I22" s="38"/>
      <c r="J22" s="38"/>
      <c r="K22" s="38"/>
      <c r="L22" s="38"/>
      <c r="M22" s="38"/>
      <c r="N22" s="38"/>
      <c r="O22" s="38"/>
      <c r="T22" s="12"/>
      <c r="U22" s="12"/>
      <c r="V22" s="12"/>
      <c r="W22" s="12"/>
      <c r="X22" s="12"/>
    </row>
    <row r="23" spans="1:24" x14ac:dyDescent="0.3">
      <c r="B23"/>
      <c r="G23"/>
      <c r="H23" s="38"/>
      <c r="I23" s="38"/>
      <c r="J23" s="38"/>
      <c r="K23" s="38"/>
      <c r="L23" s="38"/>
      <c r="M23" s="38"/>
      <c r="N23" s="38"/>
      <c r="O23" s="38"/>
      <c r="X23" s="39"/>
    </row>
    <row r="24" spans="1:24" ht="23.25" x14ac:dyDescent="0.35">
      <c r="A24" s="1" t="s">
        <v>0</v>
      </c>
      <c r="B24" s="9"/>
      <c r="C24" s="6"/>
      <c r="G24"/>
      <c r="H24" s="38"/>
      <c r="I24" s="38"/>
      <c r="J24" s="38"/>
      <c r="K24" s="38"/>
      <c r="L24" s="38"/>
      <c r="M24" s="38"/>
      <c r="N24" s="38"/>
      <c r="O24" s="38"/>
      <c r="X24" s="39"/>
    </row>
    <row r="25" spans="1:24" s="2" customFormat="1" ht="20.25" x14ac:dyDescent="0.35">
      <c r="A25" s="62" t="s">
        <v>25</v>
      </c>
      <c r="B25" s="62"/>
      <c r="C25" s="62"/>
      <c r="D25" s="62"/>
      <c r="E25" s="62"/>
      <c r="G25" s="37"/>
      <c r="H25" s="38"/>
      <c r="I25" s="38"/>
      <c r="J25" s="38"/>
      <c r="K25" s="38"/>
      <c r="L25" s="38"/>
      <c r="M25" s="38"/>
      <c r="N25" s="38"/>
      <c r="O25" s="38"/>
      <c r="X25" s="39"/>
    </row>
    <row r="26" spans="1:24" s="2" customFormat="1" ht="23.25" x14ac:dyDescent="0.35">
      <c r="A26" s="63" t="s">
        <v>1</v>
      </c>
      <c r="B26" s="63"/>
      <c r="C26" s="63"/>
      <c r="D26" s="63"/>
      <c r="G26"/>
      <c r="H26" s="38"/>
      <c r="I26" s="38"/>
      <c r="J26" s="38"/>
      <c r="K26" s="38"/>
      <c r="L26" s="38"/>
      <c r="M26" s="38"/>
      <c r="N26" s="38"/>
      <c r="O26" s="38"/>
    </row>
    <row r="27" spans="1:24" x14ac:dyDescent="0.3">
      <c r="H27" s="38"/>
      <c r="I27" s="38"/>
      <c r="J27" s="38"/>
      <c r="K27" s="38"/>
      <c r="L27" s="38"/>
      <c r="M27" s="38"/>
      <c r="N27" s="38"/>
      <c r="O27" s="38"/>
    </row>
  </sheetData>
  <mergeCells count="2">
    <mergeCell ref="A25:E25"/>
    <mergeCell ref="A26:D26"/>
  </mergeCells>
  <phoneticPr fontId="1" type="noConversion"/>
  <hyperlinks>
    <hyperlink ref="A26" r:id="rId1" display="©https://xlworks.net" xr:uid="{D2C3CAF5-924A-4AD5-8F9D-7C754782ECE9}"/>
    <hyperlink ref="A25:D25" r:id="rId2" display="https://xlworks.net/excel-function-textafter/" xr:uid="{CAB9815A-5216-4BEC-89F0-5583503399B8}"/>
    <hyperlink ref="A25" r:id="rId3" xr:uid="{D844411C-D557-4CB6-BCB2-26494878450D}"/>
  </hyperlinks>
  <pageMargins left="0.7" right="0.7" top="0.75" bottom="0.75" header="0.3" footer="0.3"/>
  <pageSetup paperSize="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78CA-FDC5-4A97-BB87-D56B6205BC01}">
  <dimension ref="A1:R21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11.625" style="41" bestFit="1" customWidth="1"/>
    <col min="8" max="16384" width="9" style="5"/>
  </cols>
  <sheetData>
    <row r="1" spans="1:18" ht="26.25" x14ac:dyDescent="0.3">
      <c r="A1" s="3" t="s">
        <v>45</v>
      </c>
    </row>
    <row r="2" spans="1:18" x14ac:dyDescent="0.3">
      <c r="B2" s="8" t="s">
        <v>31</v>
      </c>
      <c r="C2" s="4"/>
    </row>
    <row r="3" spans="1:18" x14ac:dyDescent="0.3">
      <c r="B3" s="8"/>
      <c r="C3" s="4"/>
    </row>
    <row r="4" spans="1:18" ht="17.25" x14ac:dyDescent="0.3">
      <c r="A4" s="10"/>
      <c r="B4" s="11" t="s">
        <v>2</v>
      </c>
      <c r="C4" s="5"/>
      <c r="D4" s="5"/>
      <c r="E4" s="12"/>
      <c r="G4" s="5" t="s">
        <v>52</v>
      </c>
    </row>
    <row r="5" spans="1:18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44" t="str" cm="1">
        <f t="array" ref="G5:R11">_xlfn.PIVOTBY(B5:B21,C5:D21,E5:E21,_xleta.SUM)</f>
        <v/>
      </c>
      <c r="H5" s="24" t="str">
        <v>강남지사</v>
      </c>
      <c r="I5" s="24" t="str">
        <v>강남지사</v>
      </c>
      <c r="J5" s="24" t="str">
        <v>강남지사</v>
      </c>
      <c r="K5" s="43" t="str">
        <v>서대문지사</v>
      </c>
      <c r="L5" s="43" t="str">
        <v>서대문지사</v>
      </c>
      <c r="M5" s="43" t="str">
        <v>서대문지사</v>
      </c>
      <c r="N5" s="43" t="str">
        <v>송파지사</v>
      </c>
      <c r="O5" s="43" t="str">
        <v>송파지사</v>
      </c>
      <c r="P5" s="43" t="str">
        <v>송파지사</v>
      </c>
      <c r="Q5" s="43" t="str">
        <v>송파지사</v>
      </c>
      <c r="R5" s="43" t="str">
        <v>합계</v>
      </c>
    </row>
    <row r="6" spans="1:18" x14ac:dyDescent="0.3">
      <c r="B6" s="17">
        <v>44751</v>
      </c>
      <c r="C6" s="18" t="s">
        <v>6</v>
      </c>
      <c r="D6" s="18" t="s">
        <v>5</v>
      </c>
      <c r="E6" s="19">
        <v>406000</v>
      </c>
      <c r="G6" s="45" t="str">
        <v/>
      </c>
      <c r="H6" s="23" t="str">
        <v>노트</v>
      </c>
      <c r="I6" s="23" t="str">
        <v>사무기기</v>
      </c>
      <c r="J6" s="23" t="str">
        <v>필기구</v>
      </c>
      <c r="K6" s="23" t="str">
        <v>노트</v>
      </c>
      <c r="L6" s="23" t="str">
        <v>사무기기</v>
      </c>
      <c r="M6" s="23" t="str">
        <v>필기구</v>
      </c>
      <c r="N6" s="23" t="str">
        <v>기타</v>
      </c>
      <c r="O6" s="23" t="str">
        <v>노트</v>
      </c>
      <c r="P6" s="23" t="str">
        <v>사무기기</v>
      </c>
      <c r="Q6" s="23" t="str">
        <v>필기구</v>
      </c>
      <c r="R6" s="23" t="str">
        <v/>
      </c>
    </row>
    <row r="7" spans="1:18" x14ac:dyDescent="0.3">
      <c r="B7" s="17">
        <v>44751</v>
      </c>
      <c r="C7" s="18" t="s">
        <v>6</v>
      </c>
      <c r="D7" s="18" t="s">
        <v>9</v>
      </c>
      <c r="E7" s="19">
        <v>370000</v>
      </c>
      <c r="G7" s="45">
        <v>44751</v>
      </c>
      <c r="H7" s="34">
        <v>406000</v>
      </c>
      <c r="I7" s="34">
        <v>285000</v>
      </c>
      <c r="J7" s="34">
        <v>370000</v>
      </c>
      <c r="K7" s="23" t="str">
        <v/>
      </c>
      <c r="L7" s="23" t="str">
        <v/>
      </c>
      <c r="M7" s="23" t="str">
        <v/>
      </c>
      <c r="N7" s="23" t="str">
        <v/>
      </c>
      <c r="O7" s="23" t="str">
        <v/>
      </c>
      <c r="P7" s="23" t="str">
        <v/>
      </c>
      <c r="Q7" s="23" t="str">
        <v/>
      </c>
      <c r="R7" s="23">
        <v>1061000</v>
      </c>
    </row>
    <row r="8" spans="1:18" x14ac:dyDescent="0.3">
      <c r="B8" s="17">
        <v>44751</v>
      </c>
      <c r="C8" s="18" t="s">
        <v>6</v>
      </c>
      <c r="D8" s="18" t="s">
        <v>10</v>
      </c>
      <c r="E8" s="19">
        <v>285000</v>
      </c>
      <c r="G8" s="45">
        <v>44763</v>
      </c>
      <c r="H8" s="23" t="str">
        <v/>
      </c>
      <c r="I8" s="23" t="str">
        <v/>
      </c>
      <c r="J8" s="23" t="str">
        <v/>
      </c>
      <c r="K8" s="23">
        <v>453000</v>
      </c>
      <c r="L8" s="23" t="str">
        <v/>
      </c>
      <c r="M8" s="23">
        <v>460000</v>
      </c>
      <c r="N8" s="23" t="str">
        <v/>
      </c>
      <c r="O8" s="23">
        <v>617000</v>
      </c>
      <c r="P8" s="23" t="str">
        <v/>
      </c>
      <c r="Q8" s="23">
        <v>172000</v>
      </c>
      <c r="R8" s="23">
        <v>1702000</v>
      </c>
    </row>
    <row r="9" spans="1:18" x14ac:dyDescent="0.3">
      <c r="B9" s="17">
        <v>44763</v>
      </c>
      <c r="C9" s="18" t="s">
        <v>7</v>
      </c>
      <c r="D9" s="18" t="s">
        <v>5</v>
      </c>
      <c r="E9" s="19">
        <v>453000</v>
      </c>
      <c r="G9" s="45">
        <v>45507</v>
      </c>
      <c r="H9" s="23">
        <v>888000</v>
      </c>
      <c r="I9" s="23" t="str">
        <v/>
      </c>
      <c r="J9" s="23">
        <v>47000</v>
      </c>
      <c r="K9" s="23">
        <v>751000</v>
      </c>
      <c r="L9" s="23">
        <v>797000</v>
      </c>
      <c r="M9" s="23">
        <v>900000</v>
      </c>
      <c r="N9" s="23" t="str">
        <v/>
      </c>
      <c r="O9" s="23" t="str">
        <v/>
      </c>
      <c r="P9" s="23" t="str">
        <v/>
      </c>
      <c r="Q9" s="23" t="str">
        <v/>
      </c>
      <c r="R9" s="23">
        <v>3383000</v>
      </c>
    </row>
    <row r="10" spans="1:18" x14ac:dyDescent="0.3">
      <c r="B10" s="17">
        <v>44763</v>
      </c>
      <c r="C10" s="18" t="s">
        <v>7</v>
      </c>
      <c r="D10" s="18" t="s">
        <v>9</v>
      </c>
      <c r="E10" s="19">
        <v>460000</v>
      </c>
      <c r="G10" s="45">
        <v>45509</v>
      </c>
      <c r="H10" s="23" t="str">
        <v/>
      </c>
      <c r="I10" s="23" t="str">
        <v/>
      </c>
      <c r="J10" s="23" t="str">
        <v/>
      </c>
      <c r="K10" s="23" t="str">
        <v/>
      </c>
      <c r="L10" s="23" t="str">
        <v/>
      </c>
      <c r="M10" s="23" t="str">
        <v/>
      </c>
      <c r="N10" s="23">
        <v>587000</v>
      </c>
      <c r="O10" s="23">
        <v>780000</v>
      </c>
      <c r="P10" s="23">
        <v>400000</v>
      </c>
      <c r="Q10" s="23">
        <v>459000</v>
      </c>
      <c r="R10" s="23">
        <v>2226000</v>
      </c>
    </row>
    <row r="11" spans="1:18" x14ac:dyDescent="0.3">
      <c r="B11" s="17">
        <v>44763</v>
      </c>
      <c r="C11" s="18" t="s">
        <v>8</v>
      </c>
      <c r="D11" s="18" t="s">
        <v>5</v>
      </c>
      <c r="E11" s="19">
        <v>617000</v>
      </c>
      <c r="G11" s="45" t="str">
        <v>합계</v>
      </c>
      <c r="H11" s="23">
        <v>1294000</v>
      </c>
      <c r="I11" s="23">
        <v>285000</v>
      </c>
      <c r="J11" s="23">
        <v>417000</v>
      </c>
      <c r="K11" s="23">
        <v>1204000</v>
      </c>
      <c r="L11" s="23">
        <v>797000</v>
      </c>
      <c r="M11" s="23">
        <v>1360000</v>
      </c>
      <c r="N11" s="23">
        <v>587000</v>
      </c>
      <c r="O11" s="23">
        <v>1397000</v>
      </c>
      <c r="P11" s="23">
        <v>400000</v>
      </c>
      <c r="Q11" s="23">
        <v>631000</v>
      </c>
      <c r="R11" s="23">
        <v>8372000</v>
      </c>
    </row>
    <row r="12" spans="1:18" x14ac:dyDescent="0.3">
      <c r="B12" s="17">
        <v>44763</v>
      </c>
      <c r="C12" s="18" t="s">
        <v>8</v>
      </c>
      <c r="D12" s="18" t="s">
        <v>9</v>
      </c>
      <c r="E12" s="19">
        <v>172000</v>
      </c>
    </row>
    <row r="13" spans="1:18" ht="17.25" x14ac:dyDescent="0.3">
      <c r="B13" s="17">
        <v>45507</v>
      </c>
      <c r="C13" s="18" t="s">
        <v>6</v>
      </c>
      <c r="D13" s="18" t="s">
        <v>5</v>
      </c>
      <c r="E13" s="19">
        <v>888000</v>
      </c>
      <c r="G13" s="37" t="s">
        <v>51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x14ac:dyDescent="0.3">
      <c r="B14" s="17">
        <v>45507</v>
      </c>
      <c r="C14" s="18" t="s">
        <v>6</v>
      </c>
      <c r="D14" s="18" t="s">
        <v>9</v>
      </c>
      <c r="E14" s="19">
        <v>47000</v>
      </c>
      <c r="G14" s="57" t="str" cm="1">
        <f t="array" ref="G14:R20">_xlfn.PIVOTBY(B5:B21,C5:D21,E5:E21,_xleta.PERCENTOF,,,,,,,3)</f>
        <v/>
      </c>
      <c r="H14" s="61" t="str">
        <v>강남지사</v>
      </c>
      <c r="I14" s="61" t="str">
        <v>강남지사</v>
      </c>
      <c r="J14" s="61" t="str">
        <v>강남지사</v>
      </c>
      <c r="K14" s="58" t="str">
        <v>서대문지사</v>
      </c>
      <c r="L14" s="58" t="str">
        <v>서대문지사</v>
      </c>
      <c r="M14" s="58" t="str">
        <v>서대문지사</v>
      </c>
      <c r="N14" s="58" t="str">
        <v>송파지사</v>
      </c>
      <c r="O14" s="58" t="str">
        <v>송파지사</v>
      </c>
      <c r="P14" s="58" t="str">
        <v>송파지사</v>
      </c>
      <c r="Q14" s="58" t="str">
        <v>송파지사</v>
      </c>
      <c r="R14" s="58" t="str">
        <v>합계</v>
      </c>
    </row>
    <row r="15" spans="1:18" x14ac:dyDescent="0.3">
      <c r="B15" s="17">
        <v>45507</v>
      </c>
      <c r="C15" s="18" t="s">
        <v>7</v>
      </c>
      <c r="D15" s="18" t="s">
        <v>5</v>
      </c>
      <c r="E15" s="19">
        <v>751000</v>
      </c>
      <c r="G15" s="57" t="str">
        <v/>
      </c>
      <c r="H15" s="58" t="str">
        <v>노트</v>
      </c>
      <c r="I15" s="58" t="str">
        <v>사무기기</v>
      </c>
      <c r="J15" s="58" t="str">
        <v>필기구</v>
      </c>
      <c r="K15" s="58" t="str">
        <v>노트</v>
      </c>
      <c r="L15" s="58" t="str">
        <v>사무기기</v>
      </c>
      <c r="M15" s="58" t="str">
        <v>필기구</v>
      </c>
      <c r="N15" s="58" t="str">
        <v>기타</v>
      </c>
      <c r="O15" s="58" t="str">
        <v>노트</v>
      </c>
      <c r="P15" s="58" t="str">
        <v>사무기기</v>
      </c>
      <c r="Q15" s="58" t="str">
        <v>필기구</v>
      </c>
      <c r="R15" s="58" t="str">
        <v/>
      </c>
    </row>
    <row r="16" spans="1:18" x14ac:dyDescent="0.3">
      <c r="B16" s="17">
        <v>45507</v>
      </c>
      <c r="C16" s="18" t="s">
        <v>7</v>
      </c>
      <c r="D16" s="18" t="s">
        <v>9</v>
      </c>
      <c r="E16" s="19">
        <v>900000</v>
      </c>
      <c r="G16" s="57">
        <v>44751</v>
      </c>
      <c r="H16" s="60">
        <v>0.38265786993402451</v>
      </c>
      <c r="I16" s="60">
        <v>0.26861451460885954</v>
      </c>
      <c r="J16" s="60">
        <v>0.34872761545711595</v>
      </c>
      <c r="K16" s="59" t="str">
        <v/>
      </c>
      <c r="L16" s="59" t="str">
        <v/>
      </c>
      <c r="M16" s="59" t="str">
        <v/>
      </c>
      <c r="N16" s="59" t="str">
        <v/>
      </c>
      <c r="O16" s="59" t="str">
        <v/>
      </c>
      <c r="P16" s="59" t="str">
        <v/>
      </c>
      <c r="Q16" s="59" t="str">
        <v/>
      </c>
      <c r="R16" s="59">
        <v>1</v>
      </c>
    </row>
    <row r="17" spans="2:18" x14ac:dyDescent="0.3">
      <c r="B17" s="17">
        <v>45507</v>
      </c>
      <c r="C17" s="18" t="s">
        <v>7</v>
      </c>
      <c r="D17" s="18" t="s">
        <v>10</v>
      </c>
      <c r="E17" s="19">
        <v>797000</v>
      </c>
      <c r="G17" s="57">
        <v>44763</v>
      </c>
      <c r="H17" s="59" t="str">
        <v/>
      </c>
      <c r="I17" s="59" t="str">
        <v/>
      </c>
      <c r="J17" s="59" t="str">
        <v/>
      </c>
      <c r="K17" s="59">
        <v>0.49616648411829134</v>
      </c>
      <c r="L17" s="59" t="str">
        <v/>
      </c>
      <c r="M17" s="59">
        <v>0.50383351588170866</v>
      </c>
      <c r="N17" s="59" t="str">
        <v/>
      </c>
      <c r="O17" s="59">
        <v>0.78200253485424587</v>
      </c>
      <c r="P17" s="59" t="str">
        <v/>
      </c>
      <c r="Q17" s="59">
        <v>0.21799746514575413</v>
      </c>
      <c r="R17" s="59">
        <v>1</v>
      </c>
    </row>
    <row r="18" spans="2:18" x14ac:dyDescent="0.3">
      <c r="B18" s="17">
        <v>45509</v>
      </c>
      <c r="C18" s="18" t="s">
        <v>8</v>
      </c>
      <c r="D18" s="18" t="s">
        <v>5</v>
      </c>
      <c r="E18" s="19">
        <v>780000</v>
      </c>
      <c r="G18" s="57">
        <v>45507</v>
      </c>
      <c r="H18" s="59">
        <v>0.94973262032085559</v>
      </c>
      <c r="I18" s="59" t="str">
        <v/>
      </c>
      <c r="J18" s="59">
        <v>5.0267379679144387E-2</v>
      </c>
      <c r="K18" s="59">
        <v>0.30678104575163401</v>
      </c>
      <c r="L18" s="59">
        <v>0.32557189542483661</v>
      </c>
      <c r="M18" s="59">
        <v>0.36764705882352944</v>
      </c>
      <c r="N18" s="59" t="str">
        <v/>
      </c>
      <c r="O18" s="59" t="str">
        <v/>
      </c>
      <c r="P18" s="59" t="str">
        <v/>
      </c>
      <c r="Q18" s="59" t="str">
        <v/>
      </c>
      <c r="R18" s="59">
        <v>1</v>
      </c>
    </row>
    <row r="19" spans="2:18" x14ac:dyDescent="0.3">
      <c r="B19" s="17">
        <v>45509</v>
      </c>
      <c r="C19" s="18" t="s">
        <v>8</v>
      </c>
      <c r="D19" s="18" t="s">
        <v>9</v>
      </c>
      <c r="E19" s="19">
        <v>459000</v>
      </c>
      <c r="G19" s="57">
        <v>45509</v>
      </c>
      <c r="H19" s="59" t="str">
        <v/>
      </c>
      <c r="I19" s="59" t="str">
        <v/>
      </c>
      <c r="J19" s="59" t="str">
        <v/>
      </c>
      <c r="K19" s="59" t="str">
        <v/>
      </c>
      <c r="L19" s="59" t="str">
        <v/>
      </c>
      <c r="M19" s="59" t="str">
        <v/>
      </c>
      <c r="N19" s="59">
        <v>0.2637017070979335</v>
      </c>
      <c r="O19" s="59">
        <v>0.35040431266846361</v>
      </c>
      <c r="P19" s="59">
        <v>0.17969451931716082</v>
      </c>
      <c r="Q19" s="59">
        <v>0.20619946091644206</v>
      </c>
      <c r="R19" s="59">
        <v>1</v>
      </c>
    </row>
    <row r="20" spans="2:18" x14ac:dyDescent="0.3">
      <c r="B20" s="17">
        <v>45509</v>
      </c>
      <c r="C20" s="18" t="s">
        <v>8</v>
      </c>
      <c r="D20" s="18" t="s">
        <v>10</v>
      </c>
      <c r="E20" s="19">
        <v>400000</v>
      </c>
      <c r="G20" s="57" t="str">
        <v>합계</v>
      </c>
      <c r="H20" s="59">
        <v>0.64829659318637278</v>
      </c>
      <c r="I20" s="59">
        <v>0.14278557114228457</v>
      </c>
      <c r="J20" s="59">
        <v>0.20891783567134267</v>
      </c>
      <c r="K20" s="59">
        <v>0.35822671823861946</v>
      </c>
      <c r="L20" s="59">
        <v>0.23713180601011605</v>
      </c>
      <c r="M20" s="59">
        <v>0.40464147575126452</v>
      </c>
      <c r="N20" s="59">
        <v>0.19469320066334991</v>
      </c>
      <c r="O20" s="59">
        <v>0.46334991708126039</v>
      </c>
      <c r="P20" s="59">
        <v>0.13266998341625208</v>
      </c>
      <c r="Q20" s="59">
        <v>0.20928689883913765</v>
      </c>
      <c r="R20" s="59">
        <v>1</v>
      </c>
    </row>
    <row r="21" spans="2:18" x14ac:dyDescent="0.3">
      <c r="B21" s="17">
        <v>45509</v>
      </c>
      <c r="C21" s="18" t="s">
        <v>8</v>
      </c>
      <c r="D21" s="18" t="s">
        <v>11</v>
      </c>
      <c r="E21" s="19">
        <v>587000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B6B2-E1F0-4DCD-9147-3D60956BB1BB}">
  <dimension ref="A1:X30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3.875" style="7" customWidth="1"/>
    <col min="3" max="5" width="13.875" customWidth="1"/>
    <col min="6" max="6" width="5.5" style="5" customWidth="1"/>
    <col min="7" max="7" width="21.125" style="5" bestFit="1" customWidth="1"/>
    <col min="8" max="8" width="10.5" style="5" bestFit="1" customWidth="1"/>
    <col min="9" max="12" width="11.625" style="5" bestFit="1" customWidth="1"/>
    <col min="13" max="13" width="12.75" style="5" bestFit="1" customWidth="1"/>
    <col min="14" max="16" width="9" style="5"/>
    <col min="17" max="17" width="11.5" style="5" bestFit="1" customWidth="1"/>
    <col min="18" max="19" width="9" style="5"/>
    <col min="20" max="20" width="9.875" style="5" bestFit="1" customWidth="1"/>
    <col min="21" max="24" width="11.5" style="5" bestFit="1" customWidth="1"/>
    <col min="25" max="16384" width="9" style="5"/>
  </cols>
  <sheetData>
    <row r="1" spans="1:20" ht="26.25" x14ac:dyDescent="0.3">
      <c r="A1" s="3" t="s">
        <v>54</v>
      </c>
    </row>
    <row r="2" spans="1:20" x14ac:dyDescent="0.3">
      <c r="B2" s="8" t="s">
        <v>31</v>
      </c>
      <c r="C2" s="4"/>
    </row>
    <row r="3" spans="1:20" x14ac:dyDescent="0.3">
      <c r="B3" s="8"/>
      <c r="C3" s="4"/>
    </row>
    <row r="4" spans="1:20" ht="17.25" x14ac:dyDescent="0.3">
      <c r="A4" s="10"/>
      <c r="B4" s="11" t="s">
        <v>2</v>
      </c>
      <c r="C4" s="5"/>
      <c r="D4" s="5"/>
      <c r="E4" s="12"/>
      <c r="G4" s="5" t="s">
        <v>53</v>
      </c>
    </row>
    <row r="5" spans="1:20" s="20" customFormat="1" x14ac:dyDescent="0.3">
      <c r="A5" s="13"/>
      <c r="B5" s="14" t="s">
        <v>13</v>
      </c>
      <c r="C5" s="15" t="s">
        <v>12</v>
      </c>
      <c r="D5" s="15" t="s">
        <v>3</v>
      </c>
      <c r="E5" s="16" t="s">
        <v>4</v>
      </c>
      <c r="G5" s="43" t="str" cm="1">
        <f t="array" ref="G5:M16">_xlfn.PIVOTBY(C5:D21,B5:B21,E5:E21,_xleta.SUM)</f>
        <v/>
      </c>
      <c r="H5" s="43" t="str">
        <v/>
      </c>
      <c r="I5" s="44">
        <v>44751</v>
      </c>
      <c r="J5" s="44">
        <v>44763</v>
      </c>
      <c r="K5" s="44">
        <v>45507</v>
      </c>
      <c r="L5" s="44">
        <v>45509</v>
      </c>
      <c r="M5" s="43" t="str">
        <v>합계</v>
      </c>
      <c r="R5" s="20" t="s">
        <v>34</v>
      </c>
    </row>
    <row r="6" spans="1:20" x14ac:dyDescent="0.3">
      <c r="B6" s="17">
        <v>44751</v>
      </c>
      <c r="C6" s="18" t="s">
        <v>6</v>
      </c>
      <c r="D6" s="18" t="s">
        <v>5</v>
      </c>
      <c r="E6" s="19">
        <v>406000</v>
      </c>
      <c r="G6" s="28" t="str">
        <v>강남지사</v>
      </c>
      <c r="H6" s="47" t="str">
        <v>노트</v>
      </c>
      <c r="I6" s="36">
        <v>406000</v>
      </c>
      <c r="J6" s="47" t="str">
        <v/>
      </c>
      <c r="K6" s="47">
        <v>888000</v>
      </c>
      <c r="L6" s="47" t="str">
        <v/>
      </c>
      <c r="M6" s="55">
        <v>1294000</v>
      </c>
    </row>
    <row r="7" spans="1:20" x14ac:dyDescent="0.3">
      <c r="B7" s="17">
        <v>44751</v>
      </c>
      <c r="C7" s="18" t="s">
        <v>6</v>
      </c>
      <c r="D7" s="18" t="s">
        <v>9</v>
      </c>
      <c r="E7" s="19">
        <v>370000</v>
      </c>
      <c r="G7" s="28" t="str">
        <v>강남지사</v>
      </c>
      <c r="H7" s="47" t="str">
        <v>사무기기</v>
      </c>
      <c r="I7" s="36">
        <v>285000</v>
      </c>
      <c r="J7" s="47" t="str">
        <v/>
      </c>
      <c r="K7" s="47" t="str">
        <v/>
      </c>
      <c r="L7" s="47" t="str">
        <v/>
      </c>
      <c r="M7" s="55">
        <v>285000</v>
      </c>
    </row>
    <row r="8" spans="1:20" x14ac:dyDescent="0.3">
      <c r="B8" s="17">
        <v>44751</v>
      </c>
      <c r="C8" s="18" t="s">
        <v>6</v>
      </c>
      <c r="D8" s="18" t="s">
        <v>10</v>
      </c>
      <c r="E8" s="19">
        <v>285000</v>
      </c>
      <c r="G8" s="28" t="str">
        <v>강남지사</v>
      </c>
      <c r="H8" s="47" t="str">
        <v>필기구</v>
      </c>
      <c r="I8" s="36">
        <v>370000</v>
      </c>
      <c r="J8" s="47" t="str">
        <v/>
      </c>
      <c r="K8" s="47">
        <v>47000</v>
      </c>
      <c r="L8" s="47" t="str">
        <v/>
      </c>
      <c r="M8" s="55">
        <v>417000</v>
      </c>
    </row>
    <row r="9" spans="1:20" x14ac:dyDescent="0.3">
      <c r="B9" s="17">
        <v>44763</v>
      </c>
      <c r="C9" s="18" t="s">
        <v>7</v>
      </c>
      <c r="D9" s="18" t="s">
        <v>5</v>
      </c>
      <c r="E9" s="19">
        <v>453000</v>
      </c>
      <c r="G9" s="23" t="str">
        <v>서대문지사</v>
      </c>
      <c r="H9" s="47" t="str">
        <v>노트</v>
      </c>
      <c r="I9" s="47" t="str">
        <v/>
      </c>
      <c r="J9" s="47">
        <v>453000</v>
      </c>
      <c r="K9" s="47">
        <v>751000</v>
      </c>
      <c r="L9" s="47" t="str">
        <v/>
      </c>
      <c r="M9" s="55">
        <v>1204000</v>
      </c>
    </row>
    <row r="10" spans="1:20" x14ac:dyDescent="0.3">
      <c r="B10" s="17">
        <v>44763</v>
      </c>
      <c r="C10" s="18" t="s">
        <v>7</v>
      </c>
      <c r="D10" s="18" t="s">
        <v>9</v>
      </c>
      <c r="E10" s="19">
        <v>460000</v>
      </c>
      <c r="G10" s="23" t="str">
        <v>서대문지사</v>
      </c>
      <c r="H10" s="23" t="str">
        <v>사무기기</v>
      </c>
      <c r="I10" s="23" t="str">
        <v/>
      </c>
      <c r="J10" s="23" t="str">
        <v/>
      </c>
      <c r="K10" s="23">
        <v>797000</v>
      </c>
      <c r="L10" s="23" t="str">
        <v/>
      </c>
      <c r="M10" s="55">
        <v>797000</v>
      </c>
      <c r="T10" s="53"/>
    </row>
    <row r="11" spans="1:20" x14ac:dyDescent="0.3">
      <c r="B11" s="17">
        <v>44763</v>
      </c>
      <c r="C11" s="18" t="s">
        <v>8</v>
      </c>
      <c r="D11" s="18" t="s">
        <v>5</v>
      </c>
      <c r="E11" s="19">
        <v>617000</v>
      </c>
      <c r="G11" s="23" t="str">
        <v>서대문지사</v>
      </c>
      <c r="H11" s="23" t="str">
        <v>필기구</v>
      </c>
      <c r="I11" s="23" t="str">
        <v/>
      </c>
      <c r="J11" s="23">
        <v>460000</v>
      </c>
      <c r="K11" s="23">
        <v>900000</v>
      </c>
      <c r="L11" s="23" t="str">
        <v/>
      </c>
      <c r="M11" s="55">
        <v>1360000</v>
      </c>
    </row>
    <row r="12" spans="1:20" x14ac:dyDescent="0.3">
      <c r="B12" s="17">
        <v>44763</v>
      </c>
      <c r="C12" s="18" t="s">
        <v>8</v>
      </c>
      <c r="D12" s="18" t="s">
        <v>9</v>
      </c>
      <c r="E12" s="19">
        <v>172000</v>
      </c>
      <c r="G12" s="23" t="str">
        <v>송파지사</v>
      </c>
      <c r="H12" s="23" t="str">
        <v>기타</v>
      </c>
      <c r="I12" s="23" t="str">
        <v/>
      </c>
      <c r="J12" s="23" t="str">
        <v/>
      </c>
      <c r="K12" s="23" t="str">
        <v/>
      </c>
      <c r="L12" s="23">
        <v>587000</v>
      </c>
      <c r="M12" s="55">
        <v>587000</v>
      </c>
    </row>
    <row r="13" spans="1:20" x14ac:dyDescent="0.3">
      <c r="B13" s="17">
        <v>45507</v>
      </c>
      <c r="C13" s="18" t="s">
        <v>6</v>
      </c>
      <c r="D13" s="18" t="s">
        <v>5</v>
      </c>
      <c r="E13" s="19">
        <v>888000</v>
      </c>
      <c r="G13" s="23" t="str">
        <v>송파지사</v>
      </c>
      <c r="H13" s="23" t="str">
        <v>노트</v>
      </c>
      <c r="I13" s="23" t="str">
        <v/>
      </c>
      <c r="J13" s="23">
        <v>617000</v>
      </c>
      <c r="K13" s="23" t="str">
        <v/>
      </c>
      <c r="L13" s="23">
        <v>780000</v>
      </c>
      <c r="M13" s="55">
        <v>1397000</v>
      </c>
    </row>
    <row r="14" spans="1:20" x14ac:dyDescent="0.3">
      <c r="B14" s="17">
        <v>45507</v>
      </c>
      <c r="C14" s="18" t="s">
        <v>6</v>
      </c>
      <c r="D14" s="18" t="s">
        <v>9</v>
      </c>
      <c r="E14" s="19">
        <v>47000</v>
      </c>
      <c r="G14" s="23" t="str">
        <v>송파지사</v>
      </c>
      <c r="H14" s="23" t="str">
        <v>사무기기</v>
      </c>
      <c r="I14" s="23" t="str">
        <v/>
      </c>
      <c r="J14" s="23" t="str">
        <v/>
      </c>
      <c r="K14" s="23" t="str">
        <v/>
      </c>
      <c r="L14" s="23">
        <v>400000</v>
      </c>
      <c r="M14" s="55">
        <v>400000</v>
      </c>
      <c r="N14" s="20"/>
      <c r="O14" s="20"/>
      <c r="P14" s="20"/>
      <c r="Q14" s="20"/>
    </row>
    <row r="15" spans="1:20" x14ac:dyDescent="0.3">
      <c r="B15" s="17">
        <v>45507</v>
      </c>
      <c r="C15" s="18" t="s">
        <v>7</v>
      </c>
      <c r="D15" s="18" t="s">
        <v>5</v>
      </c>
      <c r="E15" s="19">
        <v>751000</v>
      </c>
      <c r="G15" s="23" t="str">
        <v>송파지사</v>
      </c>
      <c r="H15" s="23" t="str">
        <v>필기구</v>
      </c>
      <c r="I15" s="23" t="str">
        <v/>
      </c>
      <c r="J15" s="23">
        <v>172000</v>
      </c>
      <c r="K15" s="23" t="str">
        <v/>
      </c>
      <c r="L15" s="23">
        <v>459000</v>
      </c>
      <c r="M15" s="55">
        <v>631000</v>
      </c>
    </row>
    <row r="16" spans="1:20" x14ac:dyDescent="0.3">
      <c r="B16" s="17">
        <v>45507</v>
      </c>
      <c r="C16" s="18" t="s">
        <v>7</v>
      </c>
      <c r="D16" s="18" t="s">
        <v>9</v>
      </c>
      <c r="E16" s="19">
        <v>900000</v>
      </c>
      <c r="G16" s="23" t="str">
        <v>합계</v>
      </c>
      <c r="H16" s="23" t="str">
        <v/>
      </c>
      <c r="I16" s="23">
        <v>1061000</v>
      </c>
      <c r="J16" s="23">
        <v>1702000</v>
      </c>
      <c r="K16" s="23">
        <v>3383000</v>
      </c>
      <c r="L16" s="23">
        <v>2226000</v>
      </c>
      <c r="M16" s="55">
        <v>8372000</v>
      </c>
    </row>
    <row r="17" spans="1:24" x14ac:dyDescent="0.3">
      <c r="B17" s="17">
        <v>45507</v>
      </c>
      <c r="C17" s="18" t="s">
        <v>7</v>
      </c>
      <c r="D17" s="18" t="s">
        <v>10</v>
      </c>
      <c r="E17" s="19">
        <v>797000</v>
      </c>
      <c r="P17" s="39"/>
      <c r="Q17" s="52"/>
    </row>
    <row r="18" spans="1:24" ht="17.25" x14ac:dyDescent="0.3">
      <c r="B18" s="17">
        <v>45509</v>
      </c>
      <c r="C18" s="18" t="s">
        <v>8</v>
      </c>
      <c r="D18" s="18" t="s">
        <v>5</v>
      </c>
      <c r="E18" s="19">
        <v>780000</v>
      </c>
      <c r="G18" s="37" t="s">
        <v>44</v>
      </c>
    </row>
    <row r="19" spans="1:24" x14ac:dyDescent="0.3">
      <c r="B19" s="17">
        <v>45509</v>
      </c>
      <c r="C19" s="18" t="s">
        <v>8</v>
      </c>
      <c r="D19" s="18" t="s">
        <v>9</v>
      </c>
      <c r="E19" s="19">
        <v>459000</v>
      </c>
      <c r="G19" s="23" t="str" cm="1">
        <f t="array" ref="G19:M30">_xlfn.PIVOTBY(C5:D21,B5:B21,E5:E21,_xleta.PERCENTOF,,,,,,,4)</f>
        <v/>
      </c>
      <c r="H19" s="23" t="str">
        <v/>
      </c>
      <c r="I19" s="45">
        <v>44751</v>
      </c>
      <c r="J19" s="45">
        <v>44763</v>
      </c>
      <c r="K19" s="45">
        <v>45507</v>
      </c>
      <c r="L19" s="45">
        <v>45509</v>
      </c>
      <c r="M19" s="23" t="str">
        <v>합계</v>
      </c>
      <c r="N19" s="38" t="str">
        <f ca="1">_xlfn.FORMULATEXT(G19)</f>
        <v>=PIVOTBY(C5:D21,B5:B21,E5:E21,PERCENTOF,,,,,,,4)</v>
      </c>
      <c r="O19" s="38"/>
      <c r="T19" s="12"/>
      <c r="U19" s="12"/>
      <c r="V19" s="12"/>
      <c r="W19" s="12"/>
      <c r="X19" s="12"/>
    </row>
    <row r="20" spans="1:24" x14ac:dyDescent="0.3">
      <c r="B20" s="17">
        <v>45509</v>
      </c>
      <c r="C20" s="18" t="s">
        <v>8</v>
      </c>
      <c r="D20" s="18" t="s">
        <v>10</v>
      </c>
      <c r="E20" s="19">
        <v>400000</v>
      </c>
      <c r="G20" s="28" t="str">
        <v>강남지사</v>
      </c>
      <c r="H20" s="23" t="str">
        <v>노트</v>
      </c>
      <c r="I20" s="50">
        <v>0.38265786993402451</v>
      </c>
      <c r="J20" s="49" t="str">
        <v/>
      </c>
      <c r="K20" s="49">
        <v>0.94973262032085559</v>
      </c>
      <c r="L20" s="49" t="str">
        <v/>
      </c>
      <c r="M20" s="49">
        <v>0.64829659318637278</v>
      </c>
      <c r="N20" s="38"/>
      <c r="O20" s="38"/>
      <c r="T20" s="12"/>
      <c r="U20" s="12"/>
      <c r="V20" s="12"/>
      <c r="W20" s="12"/>
      <c r="X20" s="12"/>
    </row>
    <row r="21" spans="1:24" x14ac:dyDescent="0.3">
      <c r="B21" s="17">
        <v>45509</v>
      </c>
      <c r="C21" s="18" t="s">
        <v>8</v>
      </c>
      <c r="D21" s="18" t="s">
        <v>11</v>
      </c>
      <c r="E21" s="19">
        <v>587000</v>
      </c>
      <c r="G21" s="28" t="str">
        <v>강남지사</v>
      </c>
      <c r="H21" s="23" t="str">
        <v>사무기기</v>
      </c>
      <c r="I21" s="50">
        <v>0.26861451460885954</v>
      </c>
      <c r="J21" s="49" t="str">
        <v/>
      </c>
      <c r="K21" s="49" t="str">
        <v/>
      </c>
      <c r="L21" s="49" t="str">
        <v/>
      </c>
      <c r="M21" s="49">
        <v>0.14278557114228457</v>
      </c>
      <c r="N21" s="38"/>
      <c r="O21" s="38"/>
      <c r="T21" s="12"/>
      <c r="U21" s="12"/>
      <c r="V21" s="12"/>
      <c r="W21" s="12"/>
      <c r="X21" s="12"/>
    </row>
    <row r="22" spans="1:24" x14ac:dyDescent="0.3">
      <c r="B22"/>
      <c r="G22" s="28" t="str">
        <v>강남지사</v>
      </c>
      <c r="H22" s="23" t="str">
        <v>필기구</v>
      </c>
      <c r="I22" s="50">
        <v>0.34872761545711595</v>
      </c>
      <c r="J22" s="49" t="str">
        <v/>
      </c>
      <c r="K22" s="49">
        <v>5.0267379679144387E-2</v>
      </c>
      <c r="L22" s="49" t="str">
        <v/>
      </c>
      <c r="M22" s="49">
        <v>0.20891783567134267</v>
      </c>
      <c r="N22" s="38"/>
      <c r="O22" s="38"/>
      <c r="T22" s="12"/>
      <c r="U22" s="12"/>
      <c r="V22" s="12"/>
      <c r="W22" s="12"/>
      <c r="X22" s="12"/>
    </row>
    <row r="23" spans="1:24" x14ac:dyDescent="0.3">
      <c r="B23"/>
      <c r="G23" s="23" t="str">
        <v>서대문지사</v>
      </c>
      <c r="H23" s="23" t="str">
        <v>노트</v>
      </c>
      <c r="I23" s="49" t="str">
        <v/>
      </c>
      <c r="J23" s="49">
        <v>0.49616648411829134</v>
      </c>
      <c r="K23" s="49">
        <v>0.30678104575163401</v>
      </c>
      <c r="L23" s="49" t="str">
        <v/>
      </c>
      <c r="M23" s="49">
        <v>0.35822671823861946</v>
      </c>
      <c r="N23" s="38"/>
      <c r="O23" s="38"/>
      <c r="X23" s="39"/>
    </row>
    <row r="24" spans="1:24" ht="23.25" x14ac:dyDescent="0.35">
      <c r="A24" s="1" t="s">
        <v>0</v>
      </c>
      <c r="B24" s="9"/>
      <c r="C24" s="6"/>
      <c r="G24" s="23" t="str">
        <v>서대문지사</v>
      </c>
      <c r="H24" s="23" t="str">
        <v>사무기기</v>
      </c>
      <c r="I24" s="49" t="str">
        <v/>
      </c>
      <c r="J24" s="49" t="str">
        <v/>
      </c>
      <c r="K24" s="49">
        <v>0.32557189542483661</v>
      </c>
      <c r="L24" s="49" t="str">
        <v/>
      </c>
      <c r="M24" s="49">
        <v>0.23713180601011605</v>
      </c>
      <c r="N24" s="38"/>
      <c r="O24" s="54"/>
      <c r="P24" s="56"/>
      <c r="X24" s="39"/>
    </row>
    <row r="25" spans="1:24" s="2" customFormat="1" ht="20.25" x14ac:dyDescent="0.35">
      <c r="A25" s="62" t="s">
        <v>25</v>
      </c>
      <c r="B25" s="62"/>
      <c r="C25" s="62"/>
      <c r="D25" s="62"/>
      <c r="E25" s="62"/>
      <c r="G25" s="23" t="str">
        <v>서대문지사</v>
      </c>
      <c r="H25" s="23" t="str">
        <v>필기구</v>
      </c>
      <c r="I25" s="49" t="str">
        <v/>
      </c>
      <c r="J25" s="49">
        <v>0.50383351588170866</v>
      </c>
      <c r="K25" s="49">
        <v>0.36764705882352944</v>
      </c>
      <c r="L25" s="49" t="str">
        <v/>
      </c>
      <c r="M25" s="49">
        <v>0.40464147575126452</v>
      </c>
      <c r="N25" s="38"/>
      <c r="O25" s="54"/>
      <c r="X25" s="39"/>
    </row>
    <row r="26" spans="1:24" s="2" customFormat="1" ht="23.25" x14ac:dyDescent="0.35">
      <c r="A26" s="63" t="s">
        <v>1</v>
      </c>
      <c r="B26" s="63"/>
      <c r="C26" s="63"/>
      <c r="D26" s="63"/>
      <c r="G26" s="23" t="str">
        <v>송파지사</v>
      </c>
      <c r="H26" s="23" t="str">
        <v>기타</v>
      </c>
      <c r="I26" s="49" t="str">
        <v/>
      </c>
      <c r="J26" s="49" t="str">
        <v/>
      </c>
      <c r="K26" s="49" t="str">
        <v/>
      </c>
      <c r="L26" s="49">
        <v>0.2637017070979335</v>
      </c>
      <c r="M26" s="49">
        <v>0.19469320066334991</v>
      </c>
      <c r="N26" s="38"/>
      <c r="O26" s="54"/>
    </row>
    <row r="27" spans="1:24" x14ac:dyDescent="0.3">
      <c r="G27" s="23" t="str">
        <v>송파지사</v>
      </c>
      <c r="H27" s="23" t="str">
        <v>노트</v>
      </c>
      <c r="I27" s="49" t="str">
        <v/>
      </c>
      <c r="J27" s="49">
        <v>0.78200253485424587</v>
      </c>
      <c r="K27" s="49" t="str">
        <v/>
      </c>
      <c r="L27" s="49">
        <v>0.35040431266846361</v>
      </c>
      <c r="M27" s="49">
        <v>0.46334991708126039</v>
      </c>
      <c r="N27" s="38"/>
      <c r="O27" s="38"/>
    </row>
    <row r="28" spans="1:24" x14ac:dyDescent="0.3">
      <c r="G28" s="23" t="str">
        <v>송파지사</v>
      </c>
      <c r="H28" s="23" t="str">
        <v>사무기기</v>
      </c>
      <c r="I28" s="49" t="str">
        <v/>
      </c>
      <c r="J28" s="49" t="str">
        <v/>
      </c>
      <c r="K28" s="49" t="str">
        <v/>
      </c>
      <c r="L28" s="49">
        <v>0.17969451931716082</v>
      </c>
      <c r="M28" s="49">
        <v>0.13266998341625208</v>
      </c>
    </row>
    <row r="29" spans="1:24" x14ac:dyDescent="0.3">
      <c r="G29" s="23" t="str">
        <v>송파지사</v>
      </c>
      <c r="H29" s="23" t="str">
        <v>필기구</v>
      </c>
      <c r="I29" s="49" t="str">
        <v/>
      </c>
      <c r="J29" s="49">
        <v>0.21799746514575413</v>
      </c>
      <c r="K29" s="49" t="str">
        <v/>
      </c>
      <c r="L29" s="49">
        <v>0.20619946091644206</v>
      </c>
      <c r="M29" s="49">
        <v>0.20928689883913765</v>
      </c>
    </row>
    <row r="30" spans="1:24" x14ac:dyDescent="0.3">
      <c r="G30" s="23" t="str">
        <v>합계</v>
      </c>
      <c r="H30" s="23" t="str">
        <v/>
      </c>
      <c r="I30" s="49">
        <v>1</v>
      </c>
      <c r="J30" s="49">
        <v>1</v>
      </c>
      <c r="K30" s="49">
        <v>1</v>
      </c>
      <c r="L30" s="49">
        <v>1</v>
      </c>
      <c r="M30" s="49">
        <v>1</v>
      </c>
    </row>
  </sheetData>
  <mergeCells count="2">
    <mergeCell ref="A25:E25"/>
    <mergeCell ref="A26:D26"/>
  </mergeCells>
  <phoneticPr fontId="1" type="noConversion"/>
  <hyperlinks>
    <hyperlink ref="A26" r:id="rId1" display="©https://xlworks.net" xr:uid="{61292AC4-79BE-4E8C-BB2B-73B831CFC7A5}"/>
    <hyperlink ref="A25:D25" r:id="rId2" display="https://xlworks.net/excel-function-textafter/" xr:uid="{A9526D75-61E4-4EC3-AD7D-2A9786B36125}"/>
    <hyperlink ref="A25" r:id="rId3" xr:uid="{2F816AE7-4F8B-4C0B-84B5-98DAA0872959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피벗테이블로 집게</vt:lpstr>
      <vt:lpstr>거래처,상품별 집계</vt:lpstr>
      <vt:lpstr>거래처,상품,판매일별 집계</vt:lpstr>
      <vt:lpstr>소계포함</vt:lpstr>
      <vt:lpstr>정렬</vt:lpstr>
      <vt:lpstr>필터링</vt:lpstr>
      <vt:lpstr>백분율-열합계</vt:lpstr>
      <vt:lpstr>백분율-행합계</vt:lpstr>
      <vt:lpstr>백분율-총합계</vt:lpstr>
      <vt:lpstr>백분율-상위열합계</vt:lpstr>
      <vt:lpstr>백분율-상위행합계</vt:lpstr>
    </vt:vector>
  </TitlesOfParts>
  <Company>https://xlworks.net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2018-09-16T08:44:55Z</dcterms:created>
  <dcterms:modified xsi:type="dcterms:W3CDTF">2024-12-06T18:17:23Z</dcterms:modified>
</cp:coreProperties>
</file>